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4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5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b7776a55f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70f464c2b7e84202"/>
    <x:sheet xmlns:r="http://schemas.openxmlformats.org/officeDocument/2006/relationships" name="작업목록" sheetId="2" r:id="Re1e903f588ca4606"/>
    <x:sheet xmlns:r="http://schemas.openxmlformats.org/officeDocument/2006/relationships" name="변경사항확인" sheetId="3" r:id="Raa3f2f2adc254cd0"/>
    <x:sheet xmlns:r="http://schemas.openxmlformats.org/officeDocument/2006/relationships" name="수시평가" sheetId="4" r:id="R027e7ecd1f1646e5"/>
    <x:sheet xmlns:r="http://schemas.openxmlformats.org/officeDocument/2006/relationships" name="개선조치대장" sheetId="5" r:id="R03a241709d314cab"/>
    <x:sheet xmlns:r="http://schemas.openxmlformats.org/officeDocument/2006/relationships" name="현황" sheetId="6" r:id="R6484e1a65e9b4e45"/>
    <x:sheet xmlns:r="http://schemas.openxmlformats.org/officeDocument/2006/relationships" name="출력용" sheetId="7" r:id="R427753dec7744101"/>
    <x:sheet xmlns:r="http://schemas.openxmlformats.org/officeDocument/2006/relationships" name="코드표" sheetId="8" r:id="Rbe2a82d9bc044654"/>
  </x:sheets>
  <x:definedNames>
    <x:definedName name="_xlnm.Print_Area" localSheetId="0">'사용안내'!$A$1:$L$30</x:definedName>
    <x:definedName name="_xlnm.Print_Titles" localSheetId="0">'사용안내'!$1:$2</x:definedName>
    <x:definedName name="_xlnm.Print_Area" localSheetId="1">'작업목록'!$A$1:$J$105</x:definedName>
    <x:definedName name="_xlnm.Print_Titles" localSheetId="1">'작업목록'!$1:$5</x:definedName>
    <x:definedName name="_xlnm.Print_Area" localSheetId="2">'변경사항확인'!$A$1:$R$105</x:definedName>
    <x:definedName name="_xlnm.Print_Titles" localSheetId="2">'변경사항확인'!$1:$5</x:definedName>
    <x:definedName name="_xlnm.Print_Area" localSheetId="3">'수시평가'!$A$1:$W$105</x:definedName>
    <x:definedName name="_xlnm.Print_Titles" localSheetId="3">'수시평가'!$1:$5</x:definedName>
    <x:definedName name="_xlnm.Print_Area" localSheetId="4">'개선조치대장'!$A$1:$T$105</x:definedName>
    <x:definedName name="_xlnm.Print_Titles" localSheetId="4">'개선조치대장'!$1:$5</x:definedName>
    <x:definedName name="_xlnm.Print_Area" localSheetId="5">'현황'!$A$1:$J$24</x:definedName>
    <x:definedName name="_xlnm.Print_Titles" localSheetId="5">'현황'!$1:$3</x:definedName>
    <x:definedName name="_xlnm.Print_Area" localSheetId="6">'출력용'!$A$1:$N$26</x:definedName>
    <x:definedName name="_xlnm.Print_Titles" localSheetId="6">'출력용'!$1:$3</x:definedName>
    <x:definedName name="_xlnm.Print_Area" localSheetId="7">'코드표'!$A$1:$K$15</x:definedName>
    <x:definedName name="_xlnm.Print_Titles" localSheetId="7">'코드표'!$1:$3</x:definedName>
  </x:definedNames>
</x:workbook>
</file>

<file path=xl/comments1.xml><?xml version="1.0" encoding="utf-8"?>
<x:comments xmlns:x="http://schemas.openxmlformats.org/spreadsheetml/2006/main">
  <x:authors>
    <x:author>tc={234AEF13-6E69-1132-057D-0F8F54498D7C}</x:author>
  </x:authors>
  <x:commentList>
    <x:comment ref="K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추가 유해·위험요인이 생길 우려가 있거나 기존 평가에 없던 위험인지 현장에서 확인합니다.</x:t>
        </x:r>
      </x:text>
    </x:comment>
  </x:commentList>
</x:comments>
</file>

<file path=xl/comments2.xml><?xml version="1.0" encoding="utf-8"?>
<x:comments xmlns:x="http://schemas.openxmlformats.org/spreadsheetml/2006/main">
  <x:authors>
    <x:author>tc={38CF02D9-A5BF-CEAB-1AB5-97E533FAC249}</x:author>
  </x:authors>
  <x:commentList>
    <x:comment ref="M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상·중·하의 의미와 허용 판단은 코드표에서 사업장 기준으로 수정합니다.</x:t>
        </x:r>
      </x:text>
    </x:comment>
  </x:commentList>
</x:comments>
</file>

<file path=xl/comments3.xml><?xml version="1.0" encoding="utf-8"?>
<x:comments xmlns:x="http://schemas.openxmlformats.org/spreadsheetml/2006/main">
  <x:authors>
    <x:author>tc={F77BC1E7-8294-D662-431D-71043C870CBB}</x:author>
  </x:authors>
  <x:commentList>
    <x:comment ref="R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완료일만 입력해도 종결되지 않습니다. 효과확인·잔여위험·재공유를 모두 확인합니다.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15">
    <x:font>
      <x:sz val="11"/>
      <x:name val="Carlito"/>
    </x:font>
    <x:font>
      <x:b/>
      <x:sz val="18"/>
      <x:color rgb="FFFFFFFF"/>
      <x:name val="Malgun Gothic"/>
    </x:font>
    <x:font>
      <x:sz val="11"/>
      <x:color rgb="FF1F2937"/>
      <x:name val="Malgun Gothic"/>
    </x:font>
    <x:font>
      <x:b/>
      <x:sz val="11"/>
      <x:color rgb="FF17365D"/>
      <x:name val="Malgun Gothic"/>
    </x:font>
    <x:font>
      <x:b/>
      <x:sz val="9"/>
      <x:color rgb="FFFFFFFF"/>
      <x:name val="Malgun Gothic"/>
    </x:font>
    <x:font>
      <x:sz val="10"/>
      <x:color rgb="FF1F2937"/>
      <x:name val="Malgun Gothic"/>
    </x:font>
    <x:font>
      <x:sz val="9"/>
      <x:color rgb="FF1F2937"/>
      <x:name val="Malgun Gothic"/>
    </x:font>
    <x:font>
      <x:sz val="9"/>
      <x:color rgb="FF5B6675"/>
      <x:name val="Malgun Gothic"/>
    </x:font>
    <x:font>
      <x:b/>
      <x:sz val="9"/>
      <x:color rgb="FF1F2937"/>
      <x:name val="Malgun Gothic"/>
    </x:font>
    <x:font>
      <x:sz val="11"/>
      <x:name val="Malgun Gothic"/>
    </x:font>
    <x:font>
      <x:b/>
      <x:sz val="10"/>
      <x:color rgb="FF17365D"/>
      <x:name val="Malgun Gothic"/>
    </x:font>
    <x:font>
      <x:b/>
      <x:sz val="24"/>
      <x:color rgb="FF17365D"/>
      <x:name val="Malgun Gothic"/>
    </x:font>
    <x:font>
      <x:b/>
      <x:sz val="11"/>
      <x:color rgb="FF1F2937"/>
      <x:name val="Malgun Gothic"/>
    </x:font>
    <x:font>
      <x:b/>
      <x:sz val="9"/>
      <x:color rgb="FF17365D"/>
      <x:name val="Malgun Gothic"/>
    </x:font>
    <x:font>
      <x:b/>
      <x:sz val="10"/>
      <x:color rgb="FF1F2937"/>
      <x:name val="Malgun Gothic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3F7FB"/>
      </x:patternFill>
    </x:fill>
    <x:fill>
      <x:patternFill patternType="solid">
        <x:fgColor rgb="FFEAF0F6"/>
      </x:patternFill>
    </x:fill>
    <x:fill>
      <x:patternFill patternType="solid">
        <x:fgColor rgb="FF315B7D"/>
      </x:patternFill>
    </x:fill>
    <x:fill>
      <x:patternFill patternType="solid">
        <x:fgColor rgb="FFFFFFFF"/>
      </x:patternFill>
    </x:fill>
    <x:fill>
      <x:patternFill patternType="solid">
        <x:fgColor rgb="FFF8F1E5"/>
      </x:patternFill>
    </x:fill>
    <x:fill>
      <x:patternFill patternType="solid">
        <x:fgColor rgb="FFFFFDF3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BFC9D4"/>
      </x:left>
      <x:right style="thin">
        <x:color rgb="FFBFC9D4"/>
      </x:right>
      <x:top style="thin">
        <x:color rgb="FFBFC9D4"/>
      </x:top>
      <x:bottom style="thin">
        <x:color rgb="FFBFC9D4"/>
      </x:bottom>
    </x:border>
  </x:borders>
  <x:cellStyleXfs count="1">
    <x:xf numFmtId="0" fontId="0" fillId="0" borderId="0"/>
  </x:cellStyleXfs>
  <x:cellXfs count="8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vertical="top" wrapText="1"/>
    </x:xf>
    <x:xf numFmtId="0" fontId="5" fillId="0" borderId="2" xfId="0" applyNumberFormat="1" applyFont="1" applyFill="1" applyBorder="1" applyAlignment="1">
      <x:alignment horizontal="center" vertical="top" wrapText="1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6" fillId="8" borderId="2" xfId="0" applyNumberFormat="1" applyFont="1" applyFill="1" applyBorder="1" applyAlignment="1">
      <x:alignment vertical="top" wrapText="1"/>
    </x:xf>
    <x:xf numFmtId="0" fontId="6" fillId="8" borderId="2" xfId="0" applyNumberFormat="1" applyFont="1" applyFill="1" applyBorder="1" applyAlignment="1">
      <x:alignment horizontal="center" vertical="top" wrapText="1"/>
    </x:xf>
    <x:xf numFmtId="0" fontId="6" fillId="3" borderId="2" xfId="0" applyNumberFormat="1" applyFont="1" applyFill="1" applyBorder="1" applyAlignment="1">
      <x:alignment vertical="top" wrapText="1"/>
    </x:xf>
    <x:xf numFmtId="200" fontId="6" fillId="8" borderId="2" xfId="0" applyNumberFormat="1" applyFont="1" applyFill="1" applyBorder="1" applyAlignment="1">
      <x:alignment vertical="top" wrapText="1"/>
    </x:xf>
    <x:xf numFmtId="200" fontId="6" fillId="3" borderId="2" xfId="0" applyNumberFormat="1" applyFont="1" applyFill="1" applyBorder="1" applyAlignment="1">
      <x:alignment vertical="top" wrapText="1"/>
    </x:xf>
    <x:xf numFmtId="201" fontId="6" fillId="3" borderId="2" xfId="0" applyNumberFormat="1" applyFont="1" applyFill="1" applyBorder="1" applyAlignment="1">
      <x:alignment vertical="top" wrapText="1"/>
    </x:xf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/>
    </x:xf>
    <x:xf numFmtId="0" fontId="10" fillId="4" borderId="0" xfId="0" applyNumberFormat="1" applyFont="1" applyFill="1" applyBorder="1" applyAlignment="1">
      <x:alignment horizontal="center" vertical="center"/>
    </x:xf>
    <x:xf numFmtId="0" fontId="11" fillId="6" borderId="0" xfId="0" applyNumberFormat="1" applyFont="1" applyFill="1" applyBorder="1"/>
    <x:xf numFmtId="0" fontId="11" fillId="6" borderId="2" xfId="0" applyNumberFormat="1" applyFont="1" applyFill="1" applyBorder="1"/>
    <x:xf numFmtId="0" fontId="11" fillId="6" borderId="2" xfId="0" applyNumberFormat="1" applyFont="1" applyFill="1" applyBorder="1" applyAlignment="1">
      <x:alignment horizontal="center"/>
    </x:xf>
    <x:xf numFmtId="0" fontId="11" fillId="6" borderId="2" xfId="0" applyNumberFormat="1" applyFont="1" applyFill="1" applyBorder="1" applyAlignment="1">
      <x:alignment horizontal="center" vertical="center"/>
    </x:xf>
    <x:xf numFmtId="0" fontId="5" fillId="3" borderId="2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horizontal="center" vertical="top" wrapText="1"/>
    </x:xf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5" fillId="6" borderId="2" xfId="0" applyNumberFormat="1" applyFont="1" applyFill="1" applyBorder="1" applyAlignment="1">
      <x:alignment wrapText="1"/>
    </x:xf>
    <x:xf numFmtId="0" fontId="5" fillId="6" borderId="2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/>
    <x:xf numFmtId="0" fontId="3" fillId="4" borderId="2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0" fontId="12" fillId="8" borderId="2" xfId="0" applyNumberFormat="1" applyFont="1" applyFill="1" applyBorder="1"/>
    <x:xf numFmtId="0" fontId="12" fillId="8" borderId="2" xfId="0" applyNumberFormat="1" applyFont="1" applyFill="1" applyBorder="1" applyAlignment="1">
      <x:alignment horizontal="center"/>
    </x:xf>
    <x:xf numFmtId="0" fontId="12" fillId="8" borderId="2" xfId="0" applyNumberFormat="1" applyFont="1" applyFill="1" applyBorder="1" applyAlignment="1">
      <x:alignment horizontal="center" vertical="center"/>
    </x:xf>
    <x:xf numFmtId="0" fontId="13" fillId="4" borderId="0" xfId="0" applyNumberFormat="1" applyFont="1" applyFill="1" applyBorder="1"/>
    <x:xf numFmtId="0" fontId="13" fillId="4" borderId="2" xfId="0" applyNumberFormat="1" applyFont="1" applyFill="1" applyBorder="1"/>
    <x:xf numFmtId="0" fontId="13" fillId="4" borderId="2" xfId="0" applyNumberFormat="1" applyFont="1" applyFill="1" applyBorder="1" applyAlignment="1">
      <x:alignment horizontal="center"/>
    </x:xf>
    <x:xf numFmtId="0" fontId="13" fillId="4" borderId="2" xfId="0" applyNumberFormat="1" applyFont="1" applyFill="1" applyBorder="1" applyAlignment="1">
      <x:alignment horizontal="center" vertical="center"/>
    </x:xf>
    <x:xf numFmtId="0" fontId="6" fillId="6" borderId="0" xfId="0" applyNumberFormat="1" applyFont="1" applyFill="1" applyBorder="1"/>
    <x:xf numFmtId="0" fontId="6" fillId="6" borderId="2" xfId="0" applyNumberFormat="1" applyFont="1" applyFill="1" applyBorder="1"/>
    <x:xf numFmtId="0" fontId="6" fillId="6" borderId="2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14" fillId="7" borderId="0" xfId="0" applyNumberFormat="1" applyFont="1" applyFill="1" applyBorder="1"/>
    <x:xf numFmtId="0" fontId="14" fillId="7" borderId="2" xfId="0" applyNumberFormat="1" applyFont="1" applyFill="1" applyBorder="1"/>
    <x:xf numFmtId="0" fontId="14" fillId="7" borderId="2" xfId="0" applyNumberFormat="1" applyFont="1" applyFill="1" applyBorder="1" applyAlignment="1">
      <x:alignment wrapText="1"/>
    </x:xf>
    <x:xf numFmtId="0" fontId="14" fillId="7" borderId="2" xfId="0" applyNumberFormat="1" applyFont="1" applyFill="1" applyBorder="1" applyAlignment="1">
      <x:alignment horizontal="center" wrapText="1"/>
    </x:xf>
    <x:xf numFmtId="0" fontId="14" fillId="7" borderId="2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vertical="center" wrapText="1"/>
    </x:xf>
    <x:xf numFmtId="0" fontId="5" fillId="8" borderId="2" xfId="0" applyNumberFormat="1" applyFont="1" applyFill="1" applyBorder="1" applyAlignment="1">
      <x:alignment vertical="top" wrapText="1"/>
    </x:xf>
    <x:xf numFmtId="0" fontId="5" fillId="7" borderId="0" xfId="0" applyNumberFormat="1" applyFont="1" applyFill="1" applyBorder="1"/>
    <x:xf numFmtId="0" fontId="5" fillId="7" borderId="2" xfId="0" applyNumberFormat="1" applyFont="1" applyFill="1" applyBorder="1"/>
    <x:xf numFmtId="0" fontId="5" fillId="7" borderId="2" xfId="0" applyNumberFormat="1" applyFont="1" applyFill="1" applyBorder="1" applyAlignment="1">
      <x:alignment wrapText="1"/>
    </x:xf>
    <x:xf numFmtId="0" fontId="5" fillId="7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17365D"/>
      </x:font>
      <x:fill>
        <x:patternFill patternType="solid">
          <x:bgColor rgb="FFF8F1E5"/>
        </x:patternFill>
      </x:fill>
    </x:dxf>
    <x:dxf>
      <x:font>
        <x:b/>
        <x:color rgb="FF17365D"/>
      </x:font>
      <x:fill>
        <x:patternFill patternType="solid">
          <x:bgColor rgb="FFF6E7E5"/>
        </x:patternFill>
      </x:fill>
    </x:dxf>
    <x:dxf>
      <x:font>
        <x:b/>
        <x:color rgb="FF17365D"/>
      </x:font>
      <x:fill>
        <x:patternFill patternType="solid">
          <x:bgColor rgb="FFF8F1E5"/>
        </x:patternFill>
      </x:fill>
    </x:dxf>
    <x:dxf>
      <x:font>
        <x:b/>
        <x:color rgb="FF17365D"/>
      </x:font>
      <x:fill>
        <x:patternFill patternType="solid">
          <x:bgColor rgb="FFF6E7E5"/>
        </x:patternFill>
      </x:fill>
    </x:dxf>
    <x:dxf>
      <x:font>
        <x:b/>
        <x:color rgb="FF17365D"/>
      </x:font>
      <x:fill>
        <x:patternFill patternType="solid">
          <x:bgColor rgb="FFF6E7E5"/>
        </x:patternFill>
      </x:fill>
    </x:dxf>
    <x:dxf>
      <x:font>
        <x:b/>
        <x:color rgb="FF17365D"/>
      </x:font>
      <x:fill>
        <x:patternFill patternType="solid">
          <x:bgColor rgb="FFF8F1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400ea4ac443b3" /><Relationship Type="http://schemas.openxmlformats.org/officeDocument/2006/relationships/theme" Target="/xl/theme/theme1.xml" Id="R85cd43f77229409e" /><Relationship Type="http://schemas.openxmlformats.org/officeDocument/2006/relationships/sharedStrings" Target="/xl/sharedStrings.xml" Id="Rc9b5aad136c640e3" /><Relationship Type="http://schemas.openxmlformats.org/officeDocument/2006/relationships/worksheet" Target="/xl/worksheets/sheet1.xml" Id="R70f464c2b7e84202" /><Relationship Type="http://schemas.openxmlformats.org/officeDocument/2006/relationships/worksheet" Target="/xl/worksheets/sheet2.xml" Id="Re1e903f588ca4606" /><Relationship Type="http://schemas.openxmlformats.org/officeDocument/2006/relationships/worksheet" Target="/xl/worksheets/sheet3.xml" Id="Raa3f2f2adc254cd0" /><Relationship Type="http://schemas.openxmlformats.org/officeDocument/2006/relationships/worksheet" Target="/xl/worksheets/sheet4.xml" Id="R027e7ecd1f1646e5" /><Relationship Type="http://schemas.openxmlformats.org/officeDocument/2006/relationships/worksheet" Target="/xl/worksheets/sheet5.xml" Id="R03a241709d314cab" /><Relationship Type="http://schemas.openxmlformats.org/officeDocument/2006/relationships/worksheet" Target="/xl/worksheets/sheet6.xml" Id="R6484e1a65e9b4e45" /><Relationship Type="http://schemas.openxmlformats.org/officeDocument/2006/relationships/worksheet" Target="/xl/worksheets/sheet7.xml" Id="R427753dec7744101" /><Relationship Type="http://schemas.openxmlformats.org/officeDocument/2006/relationships/worksheet" Target="/xl/worksheets/sheet8.xml" Id="Rbe2a82d9bc044654" /><Relationship Type="http://schemas.microsoft.com/office/2017/10/relationships/person" Target="/xl/persons/person.xml" Id="R521520a787c14010" /></Relationships>
</file>

<file path=xl/persons/person.xml><?xml version="1.0" encoding="utf-8"?>
<xltc:personList xmlns:xltc="http://schemas.microsoft.com/office/spreadsheetml/2018/threadedcomments">
  <xltc:person displayName="이과장의 안전자료실" id="{31FD4B64-1784-44E6-AAA6-6751B13BA245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K5" dT="2026-08-21T17:52:52.177" personId="{31FD4B64-1784-44E6-AAA6-6751B13BA245}" id="{234AEF13-6E69-1132-057D-0F8F54498D7C}">
    <xltc:text>추가 유해·위험요인이 생길 우려가 있거나 기존 평가에 없던 위험인지 현장에서 확인합니다.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M5" dT="2026-08-21T17:52:52.181" personId="{31FD4B64-1784-44E6-AAA6-6751B13BA245}" id="{38CF02D9-A5BF-CEAB-1AB5-97E533FAC249}">
    <xltc:text>상·중·하의 의미와 허용 판단은 코드표에서 사업장 기준으로 수정합니다.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R5" dT="2026-08-21T17:52:52.181" personId="{31FD4B64-1784-44E6-AAA6-6751B13BA245}" id="{F77BC1E7-8294-D662-431D-71043C870CBB}">
    <xltc:text>완료일만 입력해도 종결되지 않습니다. 효과확인·잔여위험·재공유를 모두 확인합니다.</xltc:text>
  </xltc:threadedComment>
</xltc:ThreadedComment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22c94f9010b6421b" /><Relationship Type="http://schemas.openxmlformats.org/officeDocument/2006/relationships/vmlDrawing" Target="/xl/drawings/vmldrawing.vml" Id="R3a12670050194a60" /><Relationship Type="http://schemas.microsoft.com/office/2017/10/relationships/threadedComment" Target="/xl/threadedcomments/threadedcomment.xml" Id="R6080ed368de74be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2.xml" Id="Rc2729a59e27648c7" /><Relationship Type="http://schemas.openxmlformats.org/officeDocument/2006/relationships/vmlDrawing" Target="/xl/drawings/vmldrawing2.vml" Id="Ref0a05c79c1f451f" /><Relationship Type="http://schemas.microsoft.com/office/2017/10/relationships/threadedComment" Target="/xl/threadedcomments/threadedcomment2.xml" Id="R4cdf78e97172438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3.xml" Id="R8175a813c9a24069" /><Relationship Type="http://schemas.openxmlformats.org/officeDocument/2006/relationships/vmlDrawing" Target="/xl/drawings/vmldrawing3.vml" Id="R9c4cc1834820414a" /><Relationship Type="http://schemas.microsoft.com/office/2017/10/relationships/threadedComment" Target="/xl/threadedcomments/threadedcomment3.xml" Id="Ra4f81f30345141ee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4" hidden="0" customWidth="1"/>
    <x:col min="7" max="7" width="4" hidden="0" customWidth="1"/>
    <x:col min="8" max="8" width="8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22" customHeight="1">
      <x:c r="A1" s="4" t="str">
        <x:v>수시 위험성평가·개선조치 통합대장 v1.0</x:v>
      </x:c>
      <x:c r="B1" s="4" t="str">
        <x:v>수시 위험성평가·개선조치 통합대장 v1.0</x:v>
      </x:c>
      <x:c r="C1" s="4" t="str">
        <x:v>수시 위험성평가·개선조치 통합대장 v1.0</x:v>
      </x:c>
      <x:c r="D1" s="4" t="str">
        <x:v>수시 위험성평가·개선조치 통합대장 v1.0</x:v>
      </x:c>
      <x:c r="E1" s="4" t="str">
        <x:v>수시 위험성평가·개선조치 통합대장 v1.0</x:v>
      </x:c>
      <x:c r="F1" s="4" t="str">
        <x:v>수시 위험성평가·개선조치 통합대장 v1.0</x:v>
      </x:c>
      <x:c r="G1" s="4" t="str">
        <x:v>수시 위험성평가·개선조치 통합대장 v1.0</x:v>
      </x:c>
      <x:c r="H1" s="4" t="str">
        <x:v>수시 위험성평가·개선조치 통합대장 v1.0</x:v>
      </x:c>
      <x:c r="I1" s="4" t="str">
        <x:v>수시 위험성평가·개선조치 통합대장 v1.0</x:v>
      </x:c>
      <x:c r="J1" s="4" t="str">
        <x:v>수시 위험성평가·개선조치 통합대장 v1.0</x:v>
      </x:c>
      <x:c r="K1" s="4" t="str">
        <x:v>수시 위험성평가·개선조치 통합대장 v1.0</x:v>
      </x:c>
      <x:c r="L1" s="4" t="str">
        <x:v>수시 위험성평가·개선조치 통합대장 v1.0</x:v>
      </x:c>
    </x:row>
    <x:row r="2" ht="22" customHeight="1">
      <x:c r="A2" s="4" t="str">
        <x:v>수시 위험성평가·개선조치 통합대장 v1.0</x:v>
      </x:c>
      <x:c r="B2" s="4" t="str">
        <x:v>수시 위험성평가·개선조치 통합대장 v1.0</x:v>
      </x:c>
      <x:c r="C2" s="4" t="str">
        <x:v>수시 위험성평가·개선조치 통합대장 v1.0</x:v>
      </x:c>
      <x:c r="D2" s="4" t="str">
        <x:v>수시 위험성평가·개선조치 통합대장 v1.0</x:v>
      </x:c>
      <x:c r="E2" s="4" t="str">
        <x:v>수시 위험성평가·개선조치 통합대장 v1.0</x:v>
      </x:c>
      <x:c r="F2" s="4" t="str">
        <x:v>수시 위험성평가·개선조치 통합대장 v1.0</x:v>
      </x:c>
      <x:c r="G2" s="4" t="str">
        <x:v>수시 위험성평가·개선조치 통합대장 v1.0</x:v>
      </x:c>
      <x:c r="H2" s="4" t="str">
        <x:v>수시 위험성평가·개선조치 통합대장 v1.0</x:v>
      </x:c>
      <x:c r="I2" s="4" t="str">
        <x:v>수시 위험성평가·개선조치 통합대장 v1.0</x:v>
      </x:c>
      <x:c r="J2" s="4" t="str">
        <x:v>수시 위험성평가·개선조치 통합대장 v1.0</x:v>
      </x:c>
      <x:c r="K2" s="4" t="str">
        <x:v>수시 위험성평가·개선조치 통합대장 v1.0</x:v>
      </x:c>
      <x:c r="L2" s="4" t="str">
        <x:v>수시 위험성평가·개선조치 통합대장 v1.0</x:v>
      </x:c>
    </x:row>
    <x:row r="3" ht="22" customHeight="1">
      <x:c r="A3" s="35"/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</x:row>
    <x:row r="4" ht="30" customHeight="1">
      <x:c r="A4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B4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C4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D4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E4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F4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G4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H4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I4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J4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K4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L4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</x:row>
    <x:row r="5" ht="30" customHeight="1">
      <x:c r="A5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B5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C5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D5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E5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F5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G5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H5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I5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J5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K5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L5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</x:row>
    <x:row r="6" ht="30" customHeight="1">
      <x:c r="A6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B6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C6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D6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E6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F6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G6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H6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I6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J6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K6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  <x:c r="L6" s="8" t="str">
        <x:v>작업 변경이나 새 위험을 발견했을 때 ‘확인 → 수시평가 → 개선조치 → 효과 확인 → 재공유’를 한 파일에서 관리합니다. 노란색은 입력, 연한 파란색은 수식 연결 영역입니다. 이 파일은 현장 내부 업무용 신규 양식이며 법정 서식을 복제한 것이 아닙니다.</x:v>
      </x:c>
    </x:row>
    <x:row r="7" ht="22" customHeight="1">
      <x:c r="A7" s="35"/>
      <x:c r="B7" s="35"/>
      <x:c r="C7" s="35"/>
      <x:c r="D7" s="35"/>
      <x:c r="E7" s="35"/>
      <x:c r="F7" s="35"/>
      <x:c r="G7" s="35"/>
      <x:c r="H7" s="35"/>
      <x:c r="I7" s="35"/>
      <x:c r="J7" s="35"/>
      <x:c r="K7" s="35"/>
      <x:c r="L7" s="35"/>
    </x:row>
    <x:row r="8" ht="22" customHeight="1">
      <x:c r="A8" s="12" t="str">
        <x:v>사용 순서</x:v>
      </x:c>
      <x:c r="B8" s="12" t="str">
        <x:v>사용 순서</x:v>
      </x:c>
      <x:c r="C8" s="12" t="str">
        <x:v>사용 순서</x:v>
      </x:c>
      <x:c r="D8" s="12" t="str">
        <x:v>사용 순서</x:v>
      </x:c>
      <x:c r="E8" s="12" t="str">
        <x:v>사용 순서</x:v>
      </x:c>
      <x:c r="F8" s="12" t="str">
        <x:v>사용 순서</x:v>
      </x:c>
      <x:c r="G8" s="35"/>
      <x:c r="H8" s="12" t="str">
        <x:v>운영 원칙</x:v>
      </x:c>
      <x:c r="I8" s="12" t="str">
        <x:v>운영 원칙</x:v>
      </x:c>
      <x:c r="J8" s="12" t="str">
        <x:v>운영 원칙</x:v>
      </x:c>
      <x:c r="K8" s="12" t="str">
        <x:v>운영 원칙</x:v>
      </x:c>
      <x:c r="L8" s="12" t="str">
        <x:v>운영 원칙</x:v>
      </x:c>
    </x:row>
    <x:row r="9" ht="22" customHeight="1">
      <x:c r="A9" s="18" t="str">
        <x:v>순서</x:v>
      </x:c>
      <x:c r="B9" s="18" t="str">
        <x:v>현장에서 할 일</x:v>
      </x:c>
      <x:c r="C9" s="18" t="str"/>
      <x:c r="D9" s="18" t="str"/>
      <x:c r="E9" s="18" t="str"/>
      <x:c r="F9" s="18" t="str"/>
      <x:c r="G9" s="35"/>
      <x:c r="H9" s="18" t="str">
        <x:v>확인</x:v>
      </x:c>
      <x:c r="I9" s="18" t="str">
        <x:v>원칙</x:v>
      </x:c>
      <x:c r="J9" s="18" t="str"/>
      <x:c r="K9" s="18" t="str"/>
      <x:c r="L9" s="18" t="str"/>
    </x:row>
    <x:row r="10" ht="22" customHeight="1">
      <x:c r="A10" s="23" t="str">
        <x:v>1</x:v>
      </x:c>
      <x:c r="B10" s="22" t="str">
        <x:v>작업목록에 반복 작업과 담당자를 등록합니다.</x:v>
      </x:c>
      <x:c r="C10" s="22" t="str"/>
      <x:c r="D10" s="22" t="str"/>
      <x:c r="E10" s="22" t="str"/>
      <x:c r="F10" s="22" t="str"/>
      <x:c r="G10" s="35"/>
      <x:c r="H10" s="22" t="str">
        <x:v>작업 전</x:v>
      </x:c>
      <x:c r="I10" s="22" t="str">
        <x:v>미평가 위험이 의심되면 작업을 먼저 보류하고 임시 통제합니다.</x:v>
      </x:c>
      <x:c r="J10" s="22" t="str"/>
      <x:c r="K10" s="22" t="str"/>
      <x:c r="L10" s="22" t="str"/>
    </x:row>
    <x:row r="11" ht="22" customHeight="1">
      <x:c r="A11" s="23" t="str">
        <x:v>2</x:v>
      </x:c>
      <x:c r="B11" s="22" t="str">
        <x:v>작업 전 변경사항확인에서 인원·설비·물질·방법·환경 변화를 확인합니다.</x:v>
      </x:c>
      <x:c r="C11" s="22" t="str"/>
      <x:c r="D11" s="22" t="str"/>
      <x:c r="E11" s="22" t="str"/>
      <x:c r="F11" s="22" t="str"/>
      <x:c r="G11" s="35"/>
      <x:c r="H11" s="22" t="str">
        <x:v>평가</x:v>
      </x:c>
      <x:c r="I11" s="22" t="str">
        <x:v>위험성 ‘상·중·하’의 의미와 허용 기준은 코드표에서 사업장 기준으로 수정합니다.</x:v>
      </x:c>
      <x:c r="J11" s="22" t="str"/>
      <x:c r="K11" s="22" t="str"/>
      <x:c r="L11" s="22" t="str"/>
    </x:row>
    <x:row r="12" ht="22" customHeight="1">
      <x:c r="A12" s="23" t="str">
        <x:v>3</x:v>
      </x:c>
      <x:c r="B12" s="22" t="str">
        <x:v>추가 위험 우려가 있으면 즉시조치와 작업개시 판단을 먼저 남깁니다.</x:v>
      </x:c>
      <x:c r="C12" s="22" t="str"/>
      <x:c r="D12" s="22" t="str"/>
      <x:c r="E12" s="22" t="str"/>
      <x:c r="F12" s="22" t="str"/>
      <x:c r="G12" s="35"/>
      <x:c r="H12" s="22" t="str">
        <x:v>대책</x:v>
      </x:c>
      <x:c r="I12" s="22" t="str">
        <x:v>제거·대체 → 공학적 조치 → 관리적 조치 → 보호구 순으로 검토합니다.</x:v>
      </x:c>
      <x:c r="J12" s="22" t="str"/>
      <x:c r="K12" s="22" t="str"/>
      <x:c r="L12" s="22" t="str"/>
    </x:row>
    <x:row r="13" ht="22" customHeight="1">
      <x:c r="A13" s="23" t="str">
        <x:v>4</x:v>
      </x:c>
      <x:c r="B13" s="22" t="str">
        <x:v>수시평가에서 위험요인·예상재해·현재조치와 허용 여부를 결정합니다.</x:v>
      </x:c>
      <x:c r="C13" s="22" t="str"/>
      <x:c r="D13" s="22" t="str"/>
      <x:c r="E13" s="22" t="str"/>
      <x:c r="F13" s="22" t="str"/>
      <x:c r="G13" s="35"/>
      <x:c r="H13" s="22" t="str">
        <x:v>종결</x:v>
      </x:c>
      <x:c r="I13" s="22" t="str">
        <x:v>사진이나 완료일만으로 닫지 말고 효과확인자·잔여위험·재공유일을 남깁니다.</x:v>
      </x:c>
      <x:c r="J13" s="22" t="str"/>
      <x:c r="K13" s="22" t="str"/>
      <x:c r="L13" s="22" t="str"/>
    </x:row>
    <x:row r="14" ht="22" customHeight="1">
      <x:c r="A14" s="23" t="str">
        <x:v>5</x:v>
      </x:c>
      <x:c r="B14" s="22" t="str">
        <x:v>개선조치대장에 담당자·기한을 연결하고 완료 뒤 효과와 잔여위험을 확인합니다.</x:v>
      </x:c>
      <x:c r="C14" s="22" t="str"/>
      <x:c r="D14" s="22" t="str"/>
      <x:c r="E14" s="22" t="str"/>
      <x:c r="F14" s="22" t="str"/>
      <x:c r="G14" s="35"/>
      <x:c r="H14" s="22" t="str">
        <x:v>참여</x:v>
      </x:c>
      <x:c r="I14" s="22" t="str">
        <x:v>해당 작업 근로자의 의견을 평가와 재확인에 반영합니다.</x:v>
      </x:c>
      <x:c r="J14" s="22" t="str"/>
      <x:c r="K14" s="22" t="str"/>
      <x:c r="L14" s="22" t="str"/>
    </x:row>
    <x:row r="15" ht="22" customHeight="1">
      <x:c r="A15" s="23" t="str">
        <x:v>6</x:v>
      </x:c>
      <x:c r="B15" s="22" t="str">
        <x:v>출력용 시트에서 평가ID를 선택해 A4 가로 보고서를 출력하고 결과를 다시 공유합니다.</x:v>
      </x:c>
      <x:c r="C15" s="22" t="str"/>
      <x:c r="D15" s="22" t="str"/>
      <x:c r="E15" s="22" t="str"/>
      <x:c r="F15" s="22" t="str"/>
      <x:c r="G15" s="35"/>
      <x:c r="H15" s="22" t="str">
        <x:v>보존</x:v>
      </x:c>
      <x:c r="I15" s="22" t="str">
        <x:v>평가 기록의 법정 보존기간과 사업장 문서관리 기준을 함께 확인합니다.</x:v>
      </x:c>
      <x:c r="J15" s="22" t="str"/>
      <x:c r="K15" s="22" t="str"/>
      <x:c r="L15" s="22" t="str"/>
    </x:row>
    <x:row r="16" ht="22" customHeight="1">
      <x:c r="A16" s="35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</x:row>
    <x:row r="17" ht="22" customHeight="1">
      <x:c r="A17" s="12" t="str">
        <x:v>시트 연결</x:v>
      </x:c>
      <x:c r="B17" s="12" t="str">
        <x:v>시트 연결</x:v>
      </x:c>
      <x:c r="C17" s="12" t="str">
        <x:v>시트 연결</x:v>
      </x:c>
      <x:c r="D17" s="12" t="str">
        <x:v>시트 연결</x:v>
      </x:c>
      <x:c r="E17" s="12" t="str">
        <x:v>시트 연결</x:v>
      </x:c>
      <x:c r="F17" s="12" t="str">
        <x:v>시트 연결</x:v>
      </x:c>
      <x:c r="G17" s="12" t="str">
        <x:v>시트 연결</x:v>
      </x:c>
      <x:c r="H17" s="12" t="str">
        <x:v>시트 연결</x:v>
      </x:c>
      <x:c r="I17" s="12" t="str">
        <x:v>시트 연결</x:v>
      </x:c>
      <x:c r="J17" s="12" t="str">
        <x:v>시트 연결</x:v>
      </x:c>
      <x:c r="K17" s="12" t="str">
        <x:v>시트 연결</x:v>
      </x:c>
      <x:c r="L17" s="12" t="str">
        <x:v>시트 연결</x:v>
      </x:c>
    </x:row>
    <x:row r="18" ht="22" customHeight="1">
      <x:c r="A18" s="18" t="str">
        <x:v>시트</x:v>
      </x:c>
      <x:c r="B18" s="18" t="str">
        <x:v>주 입력</x:v>
      </x:c>
      <x:c r="C18" s="18" t="str">
        <x:v>자동 연결</x:v>
      </x:c>
      <x:c r="D18" s="18" t="str"/>
      <x:c r="E18" s="18" t="str"/>
      <x:c r="F18" s="18" t="str"/>
      <x:c r="G18" s="18" t="str"/>
      <x:c r="H18" s="18" t="str"/>
      <x:c r="I18" s="18" t="str"/>
      <x:c r="J18" s="18" t="str"/>
      <x:c r="K18" s="18" t="str"/>
      <x:c r="L18" s="18" t="str"/>
    </x:row>
    <x:row r="19" ht="22" customHeight="1">
      <x:c r="A19" s="27" t="str">
        <x:v>작업목록</x:v>
      </x:c>
      <x:c r="B19" s="27" t="str">
        <x:v>작업ID·공정·장소·작업명</x:v>
      </x:c>
      <x:c r="C19" s="27" t="str">
        <x:v>변경사항확인과 수시평가의 기본정보</x:v>
      </x:c>
      <x:c r="D19" s="27" t="str"/>
      <x:c r="E19" s="27" t="str"/>
      <x:c r="F19" s="27" t="str"/>
      <x:c r="G19" s="27" t="str"/>
      <x:c r="H19" s="27" t="str"/>
      <x:c r="I19" s="27" t="str"/>
      <x:c r="J19" s="27" t="str"/>
      <x:c r="K19" s="27" t="str"/>
      <x:c r="L19" s="27" t="str"/>
    </x:row>
    <x:row r="20" ht="22" customHeight="1">
      <x:c r="A20" s="27" t="str">
        <x:v>변경사항확인</x:v>
      </x:c>
      <x:c r="B20" s="27" t="str">
        <x:v>변경유형·내용·새 위험 우려·즉시조치</x:v>
      </x:c>
      <x:c r="C20" s="27" t="str">
        <x:v>수시평가 필요 여부와 관련 평가ID</x:v>
      </x:c>
      <x:c r="D20" s="27" t="str"/>
      <x:c r="E20" s="27" t="str"/>
      <x:c r="F20" s="27" t="str"/>
      <x:c r="G20" s="27" t="str"/>
      <x:c r="H20" s="27" t="str"/>
      <x:c r="I20" s="27" t="str"/>
      <x:c r="J20" s="27" t="str"/>
      <x:c r="K20" s="27" t="str"/>
      <x:c r="L20" s="27" t="str"/>
    </x:row>
    <x:row r="21" ht="22" customHeight="1">
      <x:c r="A21" s="27" t="str">
        <x:v>수시평가</x:v>
      </x:c>
      <x:c r="B21" s="27" t="str">
        <x:v>위험요인·현재조치·감소대책·근로자의견</x:v>
      </x:c>
      <x:c r="C21" s="27" t="str">
        <x:v>허용 여부와 진행상태</x:v>
      </x:c>
      <x:c r="D21" s="27" t="str"/>
      <x:c r="E21" s="27" t="str"/>
      <x:c r="F21" s="27" t="str"/>
      <x:c r="G21" s="27" t="str"/>
      <x:c r="H21" s="27" t="str"/>
      <x:c r="I21" s="27" t="str"/>
      <x:c r="J21" s="27" t="str"/>
      <x:c r="K21" s="27" t="str"/>
      <x:c r="L21" s="27" t="str"/>
    </x:row>
    <x:row r="22" ht="22" customHeight="1">
      <x:c r="A22" s="27" t="str">
        <x:v>개선조치대장</x:v>
      </x:c>
      <x:c r="B22" s="27" t="str">
        <x:v>완료일·효과확인·잔여위험·재공유</x:v>
      </x:c>
      <x:c r="C22" s="27" t="str">
        <x:v>기한초과·확인대기·종결 상태</x:v>
      </x:c>
      <x:c r="D22" s="27" t="str"/>
      <x:c r="E22" s="27" t="str"/>
      <x:c r="F22" s="27" t="str"/>
      <x:c r="G22" s="27" t="str"/>
      <x:c r="H22" s="27" t="str"/>
      <x:c r="I22" s="27" t="str"/>
      <x:c r="J22" s="27" t="str"/>
      <x:c r="K22" s="27" t="str"/>
      <x:c r="L22" s="27" t="str"/>
    </x:row>
    <x:row r="23" ht="22" customHeight="1">
      <x:c r="A23" s="35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</x:row>
    <x:row r="24" ht="22" customHeight="1">
      <x:c r="A24" s="12" t="str">
        <x:v>공식 확인 출처 · 최종 확인 2026-08-22</x:v>
      </x:c>
      <x:c r="B24" s="12" t="str">
        <x:v>공식 확인 출처 · 최종 확인 2026-08-22</x:v>
      </x:c>
      <x:c r="C24" s="12" t="str">
        <x:v>공식 확인 출처 · 최종 확인 2026-08-22</x:v>
      </x:c>
      <x:c r="D24" s="12" t="str">
        <x:v>공식 확인 출처 · 최종 확인 2026-08-22</x:v>
      </x:c>
      <x:c r="E24" s="12" t="str">
        <x:v>공식 확인 출처 · 최종 확인 2026-08-22</x:v>
      </x:c>
      <x:c r="F24" s="12" t="str">
        <x:v>공식 확인 출처 · 최종 확인 2026-08-22</x:v>
      </x:c>
      <x:c r="G24" s="12" t="str">
        <x:v>공식 확인 출처 · 최종 확인 2026-08-22</x:v>
      </x:c>
      <x:c r="H24" s="12" t="str">
        <x:v>공식 확인 출처 · 최종 확인 2026-08-22</x:v>
      </x:c>
      <x:c r="I24" s="12" t="str">
        <x:v>공식 확인 출처 · 최종 확인 2026-08-22</x:v>
      </x:c>
      <x:c r="J24" s="12" t="str">
        <x:v>공식 확인 출처 · 최종 확인 2026-08-22</x:v>
      </x:c>
      <x:c r="K24" s="12" t="str">
        <x:v>공식 확인 출처 · 최종 확인 2026-08-22</x:v>
      </x:c>
      <x:c r="L24" s="12" t="str">
        <x:v>공식 확인 출처 · 최종 확인 2026-08-22</x:v>
      </x:c>
    </x:row>
    <x:row r="25" ht="22" customHeight="1">
      <x:c r="A25" s="30" t="str">
        <x:v>산업안전보건법 제36조 — https://www.law.go.kr/LSW/lsInfoP.do?lsiSeq=283449&amp;efYd=20260801</x:v>
      </x:c>
      <x:c r="B25" s="30" t="str">
        <x:v>산업안전보건법 제36조 — https://www.law.go.kr/LSW/lsInfoP.do?lsiSeq=283449&amp;efYd=20260801</x:v>
      </x:c>
      <x:c r="C25" s="30" t="str">
        <x:v>산업안전보건법 제36조 — https://www.law.go.kr/LSW/lsInfoP.do?lsiSeq=283449&amp;efYd=20260801</x:v>
      </x:c>
      <x:c r="D25" s="30" t="str">
        <x:v>산업안전보건법 제36조 — https://www.law.go.kr/LSW/lsInfoP.do?lsiSeq=283449&amp;efYd=20260801</x:v>
      </x:c>
      <x:c r="E25" s="30" t="str">
        <x:v>산업안전보건법 제36조 — https://www.law.go.kr/LSW/lsInfoP.do?lsiSeq=283449&amp;efYd=20260801</x:v>
      </x:c>
      <x:c r="F25" s="30" t="str">
        <x:v>산업안전보건법 제36조 — https://www.law.go.kr/LSW/lsInfoP.do?lsiSeq=283449&amp;efYd=20260801</x:v>
      </x:c>
      <x:c r="G25" s="30" t="str">
        <x:v>산업안전보건법 제36조 — https://www.law.go.kr/LSW/lsInfoP.do?lsiSeq=283449&amp;efYd=20260801</x:v>
      </x:c>
      <x:c r="H25" s="30" t="str">
        <x:v>산업안전보건법 제36조 — https://www.law.go.kr/LSW/lsInfoP.do?lsiSeq=283449&amp;efYd=20260801</x:v>
      </x:c>
      <x:c r="I25" s="30" t="str">
        <x:v>산업안전보건법 제36조 — https://www.law.go.kr/LSW/lsInfoP.do?lsiSeq=283449&amp;efYd=20260801</x:v>
      </x:c>
      <x:c r="J25" s="30" t="str">
        <x:v>산업안전보건법 제36조 — https://www.law.go.kr/LSW/lsInfoP.do?lsiSeq=283449&amp;efYd=20260801</x:v>
      </x:c>
      <x:c r="K25" s="30" t="str">
        <x:v>산업안전보건법 제36조 — https://www.law.go.kr/LSW/lsInfoP.do?lsiSeq=283449&amp;efYd=20260801</x:v>
      </x:c>
      <x:c r="L25" s="30" t="str">
        <x:v>산업안전보건법 제36조 — https://www.law.go.kr/LSW/lsInfoP.do?lsiSeq=283449&amp;efYd=20260801</x:v>
      </x:c>
    </x:row>
    <x:row r="26" ht="22" customHeight="1">
      <x:c r="A26" s="30" t="str">
        <x:v>산업안전보건법 시행규칙 제37조~제37조의4 — https://www.law.go.kr/LSW/lsInfoP.do?lsiSeq=288431&amp;efYd=20260801</x:v>
      </x:c>
      <x:c r="B26" s="30" t="str">
        <x:v>산업안전보건법 시행규칙 제37조~제37조의4 — https://www.law.go.kr/LSW/lsInfoP.do?lsiSeq=288431&amp;efYd=20260801</x:v>
      </x:c>
      <x:c r="C26" s="30" t="str">
        <x:v>산업안전보건법 시행규칙 제37조~제37조의4 — https://www.law.go.kr/LSW/lsInfoP.do?lsiSeq=288431&amp;efYd=20260801</x:v>
      </x:c>
      <x:c r="D26" s="30" t="str">
        <x:v>산업안전보건법 시행규칙 제37조~제37조의4 — https://www.law.go.kr/LSW/lsInfoP.do?lsiSeq=288431&amp;efYd=20260801</x:v>
      </x:c>
      <x:c r="E26" s="30" t="str">
        <x:v>산업안전보건법 시행규칙 제37조~제37조의4 — https://www.law.go.kr/LSW/lsInfoP.do?lsiSeq=288431&amp;efYd=20260801</x:v>
      </x:c>
      <x:c r="F26" s="30" t="str">
        <x:v>산업안전보건법 시행규칙 제37조~제37조의4 — https://www.law.go.kr/LSW/lsInfoP.do?lsiSeq=288431&amp;efYd=20260801</x:v>
      </x:c>
      <x:c r="G26" s="30" t="str">
        <x:v>산업안전보건법 시행규칙 제37조~제37조의4 — https://www.law.go.kr/LSW/lsInfoP.do?lsiSeq=288431&amp;efYd=20260801</x:v>
      </x:c>
      <x:c r="H26" s="30" t="str">
        <x:v>산업안전보건법 시행규칙 제37조~제37조의4 — https://www.law.go.kr/LSW/lsInfoP.do?lsiSeq=288431&amp;efYd=20260801</x:v>
      </x:c>
      <x:c r="I26" s="30" t="str">
        <x:v>산업안전보건법 시행규칙 제37조~제37조의4 — https://www.law.go.kr/LSW/lsInfoP.do?lsiSeq=288431&amp;efYd=20260801</x:v>
      </x:c>
      <x:c r="J26" s="30" t="str">
        <x:v>산업안전보건법 시행규칙 제37조~제37조의4 — https://www.law.go.kr/LSW/lsInfoP.do?lsiSeq=288431&amp;efYd=20260801</x:v>
      </x:c>
      <x:c r="K26" s="30" t="str">
        <x:v>산업안전보건법 시행규칙 제37조~제37조의4 — https://www.law.go.kr/LSW/lsInfoP.do?lsiSeq=288431&amp;efYd=20260801</x:v>
      </x:c>
      <x:c r="L26" s="30" t="str">
        <x:v>산업안전보건법 시행규칙 제37조~제37조의4 — https://www.law.go.kr/LSW/lsInfoP.do?lsiSeq=288431&amp;efYd=20260801</x:v>
      </x:c>
    </x:row>
    <x:row r="27" ht="22" customHeight="1">
      <x:c r="A27" s="30" t="str">
        <x:v>사업장 위험성평가에 관한 지침(고용노동부고시 제2024-76호) — https://www.law.go.kr/LSW/admRulInfoP.do?admRulSeq=2100000251014</x:v>
      </x:c>
      <x:c r="B27" s="30" t="str">
        <x:v>사업장 위험성평가에 관한 지침(고용노동부고시 제2024-76호) — https://www.law.go.kr/LSW/admRulInfoP.do?admRulSeq=2100000251014</x:v>
      </x:c>
      <x:c r="C27" s="30" t="str">
        <x:v>사업장 위험성평가에 관한 지침(고용노동부고시 제2024-76호) — https://www.law.go.kr/LSW/admRulInfoP.do?admRulSeq=2100000251014</x:v>
      </x:c>
      <x:c r="D27" s="30" t="str">
        <x:v>사업장 위험성평가에 관한 지침(고용노동부고시 제2024-76호) — https://www.law.go.kr/LSW/admRulInfoP.do?admRulSeq=2100000251014</x:v>
      </x:c>
      <x:c r="E27" s="30" t="str">
        <x:v>사업장 위험성평가에 관한 지침(고용노동부고시 제2024-76호) — https://www.law.go.kr/LSW/admRulInfoP.do?admRulSeq=2100000251014</x:v>
      </x:c>
      <x:c r="F27" s="30" t="str">
        <x:v>사업장 위험성평가에 관한 지침(고용노동부고시 제2024-76호) — https://www.law.go.kr/LSW/admRulInfoP.do?admRulSeq=2100000251014</x:v>
      </x:c>
      <x:c r="G27" s="30" t="str">
        <x:v>사업장 위험성평가에 관한 지침(고용노동부고시 제2024-76호) — https://www.law.go.kr/LSW/admRulInfoP.do?admRulSeq=2100000251014</x:v>
      </x:c>
      <x:c r="H27" s="30" t="str">
        <x:v>사업장 위험성평가에 관한 지침(고용노동부고시 제2024-76호) — https://www.law.go.kr/LSW/admRulInfoP.do?admRulSeq=2100000251014</x:v>
      </x:c>
      <x:c r="I27" s="30" t="str">
        <x:v>사업장 위험성평가에 관한 지침(고용노동부고시 제2024-76호) — https://www.law.go.kr/LSW/admRulInfoP.do?admRulSeq=2100000251014</x:v>
      </x:c>
      <x:c r="J27" s="30" t="str">
        <x:v>사업장 위험성평가에 관한 지침(고용노동부고시 제2024-76호) — https://www.law.go.kr/LSW/admRulInfoP.do?admRulSeq=2100000251014</x:v>
      </x:c>
      <x:c r="K27" s="30" t="str">
        <x:v>사업장 위험성평가에 관한 지침(고용노동부고시 제2024-76호) — https://www.law.go.kr/LSW/admRulInfoP.do?admRulSeq=2100000251014</x:v>
      </x:c>
      <x:c r="L27" s="30" t="str">
        <x:v>사업장 위험성평가에 관한 지침(고용노동부고시 제2024-76호) — https://www.law.go.kr/LSW/admRulInfoP.do?admRulSeq=2100000251014</x:v>
      </x:c>
    </x:row>
    <x:row r="28" ht="22" customHeight="1">
      <x:c r="A28" s="35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</x:row>
    <x:row r="29" ht="30" customHeight="1">
      <x:c r="A29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B29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C29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D29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E29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F29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G29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H29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I29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J29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K29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L29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</x:row>
    <x:row r="30" ht="30" customHeight="1">
      <x:c r="A30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B30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C30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D30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E30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F30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G30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H30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I30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J30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K30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  <x:c r="L30" s="34" t="str">
        <x:v>주의: 2026년 현행 시행규칙은 추가 유해·위험요인이 생길 우려가 있거나 중대산업사고·산업재해가 발생한 경우 관련 작업 시작 전까지 수시평가를 요구합니다. 고시의 종전 시기 문구와 충돌하면 상위 시행규칙을 우선 확인하세요.</x:v>
      </x:c>
    </x:row>
  </x:sheetData>
  <x:mergeCells>
    <x:mergeCell ref="A1:L2"/>
    <x:mergeCell ref="A4:L6"/>
    <x:mergeCell ref="A8:F8"/>
    <x:mergeCell ref="B9:F9"/>
    <x:mergeCell ref="B10:F10"/>
    <x:mergeCell ref="B11:F11"/>
    <x:mergeCell ref="B12:F12"/>
    <x:mergeCell ref="B13:F13"/>
    <x:mergeCell ref="B14:F14"/>
    <x:mergeCell ref="B15:F15"/>
    <x:mergeCell ref="H8:L8"/>
    <x:mergeCell ref="I9:L9"/>
    <x:mergeCell ref="I10:L10"/>
    <x:mergeCell ref="I11:L11"/>
    <x:mergeCell ref="I12:L12"/>
    <x:mergeCell ref="I13:L13"/>
    <x:mergeCell ref="I14:L14"/>
    <x:mergeCell ref="I15:L15"/>
    <x:mergeCell ref="A17:L17"/>
    <x:mergeCell ref="B18:E18"/>
    <x:mergeCell ref="F18:L18"/>
    <x:mergeCell ref="B19:E19"/>
    <x:mergeCell ref="F19:L19"/>
    <x:mergeCell ref="B20:E20"/>
    <x:mergeCell ref="F20:L20"/>
    <x:mergeCell ref="B21:E21"/>
    <x:mergeCell ref="F21:L21"/>
    <x:mergeCell ref="B22:E22"/>
    <x:mergeCell ref="F22:L22"/>
    <x:mergeCell ref="A24:L24"/>
    <x:mergeCell ref="A25:L25"/>
    <x:mergeCell ref="A26:L26"/>
    <x:mergeCell ref="A27:L27"/>
    <x:mergeCell ref="A29:L30"/>
  </x:mergeCells>
  <x:printOptions horizontalCentered="1"/>
  <x:pageMargins left="0.25" right="0.25" top="0.35" bottom="0.35" header="0.15" footer="0.15"/>
  <x:pageSetup paperSize="9" orientation="landscape" fitToWidth="1" fitToHeight="1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4" hidden="0" customWidth="1"/>
    <x:col min="2" max="2" width="12" hidden="0" customWidth="1"/>
    <x:col min="3" max="3" width="15" hidden="0" customWidth="1"/>
    <x:col min="4" max="4" width="15" hidden="0" customWidth="1"/>
    <x:col min="5" max="5" width="22" hidden="0" customWidth="1"/>
    <x:col min="6" max="6" width="40" hidden="0" customWidth="1"/>
    <x:col min="7" max="7" width="14" hidden="0" customWidth="1"/>
    <x:col min="8" max="8" width="11" hidden="0" customWidth="1"/>
    <x:col min="9" max="9" width="11" hidden="0" customWidth="1"/>
    <x:col min="10" max="10" width="24" hidden="0" customWidth="1"/>
  </x:cols>
  <x:sheetData>
    <x:row r="1">
      <x:c r="A1" s="4" t="str">
        <x:v>1. 작업목록</x:v>
      </x:c>
      <x:c r="B1" s="4" t="str">
        <x:v>1. 작업목록</x:v>
      </x:c>
      <x:c r="C1" s="4" t="str">
        <x:v>1. 작업목록</x:v>
      </x:c>
      <x:c r="D1" s="4" t="str">
        <x:v>1. 작업목록</x:v>
      </x:c>
      <x:c r="E1" s="4" t="str">
        <x:v>1. 작업목록</x:v>
      </x:c>
      <x:c r="F1" s="4" t="str">
        <x:v>1. 작업목록</x:v>
      </x:c>
      <x:c r="G1" s="4" t="str">
        <x:v>1. 작업목록</x:v>
      </x:c>
      <x:c r="H1" s="4" t="str">
        <x:v>1. 작업목록</x:v>
      </x:c>
      <x:c r="I1" s="4" t="str">
        <x:v>1. 작업목록</x:v>
      </x:c>
      <x:c r="J1" s="4" t="str">
        <x:v>1. 작업목록</x:v>
      </x:c>
    </x:row>
    <x:row r="2">
      <x:c r="A2" s="4" t="str">
        <x:v>1. 작업목록</x:v>
      </x:c>
      <x:c r="B2" s="4" t="str">
        <x:v>1. 작업목록</x:v>
      </x:c>
      <x:c r="C2" s="4" t="str">
        <x:v>1. 작업목록</x:v>
      </x:c>
      <x:c r="D2" s="4" t="str">
        <x:v>1. 작업목록</x:v>
      </x:c>
      <x:c r="E2" s="4" t="str">
        <x:v>1. 작업목록</x:v>
      </x:c>
      <x:c r="F2" s="4" t="str">
        <x:v>1. 작업목록</x:v>
      </x:c>
      <x:c r="G2" s="4" t="str">
        <x:v>1. 작업목록</x:v>
      </x:c>
      <x:c r="H2" s="4" t="str">
        <x:v>1. 작업목록</x:v>
      </x:c>
      <x:c r="I2" s="4" t="str">
        <x:v>1. 작업목록</x:v>
      </x:c>
      <x:c r="J2" s="4" t="str">
        <x:v>1. 작업목록</x:v>
      </x:c>
    </x:row>
    <x:row r="3">
      <x:c r="A3" s="37" t="str">
        <x:v>반복 작업을 한 번 등록하면 변경사항확인·수시평가 시트에서 작업ID로 기본정보가 자동 연결됩니다.</x:v>
      </x:c>
      <x:c r="B3" s="37" t="str">
        <x:v>반복 작업을 한 번 등록하면 변경사항확인·수시평가 시트에서 작업ID로 기본정보가 자동 연결됩니다.</x:v>
      </x:c>
      <x:c r="C3" s="37" t="str">
        <x:v>반복 작업을 한 번 등록하면 변경사항확인·수시평가 시트에서 작업ID로 기본정보가 자동 연결됩니다.</x:v>
      </x:c>
      <x:c r="D3" s="37" t="str">
        <x:v>반복 작업을 한 번 등록하면 변경사항확인·수시평가 시트에서 작업ID로 기본정보가 자동 연결됩니다.</x:v>
      </x:c>
      <x:c r="E3" s="37" t="str">
        <x:v>반복 작업을 한 번 등록하면 변경사항확인·수시평가 시트에서 작업ID로 기본정보가 자동 연결됩니다.</x:v>
      </x:c>
      <x:c r="F3" s="37" t="str">
        <x:v>반복 작업을 한 번 등록하면 변경사항확인·수시평가 시트에서 작업ID로 기본정보가 자동 연결됩니다.</x:v>
      </x:c>
      <x:c r="G3" s="37" t="str">
        <x:v>반복 작업을 한 번 등록하면 변경사항확인·수시평가 시트에서 작업ID로 기본정보가 자동 연결됩니다.</x:v>
      </x:c>
      <x:c r="H3" s="37" t="str">
        <x:v>반복 작업을 한 번 등록하면 변경사항확인·수시평가 시트에서 작업ID로 기본정보가 자동 연결됩니다.</x:v>
      </x:c>
      <x:c r="I3" s="37" t="str">
        <x:v>반복 작업을 한 번 등록하면 변경사항확인·수시평가 시트에서 작업ID로 기본정보가 자동 연결됩니다.</x:v>
      </x:c>
      <x:c r="J3" s="37" t="str">
        <x:v>반복 작업을 한 번 등록하면 변경사항확인·수시평가 시트에서 작업ID로 기본정보가 자동 연결됩니다.</x:v>
      </x:c>
    </x:row>
    <x:row r="5" ht="38" customHeight="1">
      <x:c r="A5" s="18" t="str">
        <x:v>작업ID</x:v>
      </x:c>
      <x:c r="B5" s="18" t="str">
        <x:v>부서</x:v>
      </x:c>
      <x:c r="C5" s="18" t="str">
        <x:v>공정</x:v>
      </x:c>
      <x:c r="D5" s="18" t="str">
        <x:v>장소</x:v>
      </x:c>
      <x:c r="E5" s="18" t="str">
        <x:v>작업명</x:v>
      </x:c>
      <x:c r="F5" s="18" t="str">
        <x:v>표준 작업방법·절차</x:v>
      </x:c>
      <x:c r="G5" s="18" t="str">
        <x:v>관리감독자</x:v>
      </x:c>
      <x:c r="H5" s="18" t="str">
        <x:v>정기작업</x:v>
      </x:c>
      <x:c r="I5" s="18" t="str">
        <x:v>사용상태</x:v>
      </x:c>
      <x:c r="J5" s="18" t="str">
        <x:v>비고</x:v>
      </x:c>
    </x:row>
    <x:row r="6" ht="34" customHeight="1">
      <x:c r="A6" s="39" t="str">
        <x:v>TASK-001</x:v>
      </x:c>
      <x:c r="B6" s="38" t="str">
        <x:v>물류팀</x:v>
      </x:c>
      <x:c r="C6" s="38" t="str">
        <x:v>자재 운반</x:v>
      </x:c>
      <x:c r="D6" s="38" t="str">
        <x:v>자재창고</x:v>
      </x:c>
      <x:c r="E6" s="38" t="str">
        <x:v>지게차 자재 운반</x:v>
      </x:c>
      <x:c r="F6" s="38" t="str">
        <x:v>차량·보행자 동선 분리 후 유도자 신호에 따라 운반</x:v>
      </x:c>
      <x:c r="G6" s="38" t="str">
        <x:v>홍길동</x:v>
      </x:c>
      <x:c r="H6" s="39" t="str">
        <x:v>예</x:v>
      </x:c>
      <x:c r="I6" s="39" t="str">
        <x:v>사용</x:v>
      </x:c>
      <x:c r="J6" s="38" t="str">
        <x:v>예시 행 — 실제 작업으로 교체</x:v>
      </x:c>
    </x:row>
    <x:row r="7" ht="34" customHeight="1">
      <x:c r="A7" s="39" t="str"/>
      <x:c r="B7" s="38" t="str"/>
      <x:c r="C7" s="38" t="str"/>
      <x:c r="D7" s="38" t="str"/>
      <x:c r="E7" s="38" t="str"/>
      <x:c r="F7" s="38" t="str"/>
      <x:c r="G7" s="38" t="str"/>
      <x:c r="H7" s="39" t="str"/>
      <x:c r="I7" s="39" t="str"/>
      <x:c r="J7" s="38" t="str"/>
    </x:row>
    <x:row r="8" ht="34" customHeight="1">
      <x:c r="A8" s="39" t="str"/>
      <x:c r="B8" s="38" t="str"/>
      <x:c r="C8" s="38" t="str"/>
      <x:c r="D8" s="38" t="str"/>
      <x:c r="E8" s="38" t="str"/>
      <x:c r="F8" s="38" t="str"/>
      <x:c r="G8" s="38" t="str"/>
      <x:c r="H8" s="39" t="str"/>
      <x:c r="I8" s="39" t="str"/>
      <x:c r="J8" s="38" t="str"/>
    </x:row>
    <x:row r="9" ht="34" customHeight="1">
      <x:c r="A9" s="39" t="str"/>
      <x:c r="B9" s="38" t="str"/>
      <x:c r="C9" s="38" t="str"/>
      <x:c r="D9" s="38" t="str"/>
      <x:c r="E9" s="38" t="str"/>
      <x:c r="F9" s="38" t="str"/>
      <x:c r="G9" s="38" t="str"/>
      <x:c r="H9" s="39" t="str"/>
      <x:c r="I9" s="39" t="str"/>
      <x:c r="J9" s="38" t="str"/>
    </x:row>
    <x:row r="10" ht="34" customHeight="1">
      <x:c r="A10" s="39" t="str"/>
      <x:c r="B10" s="38" t="str"/>
      <x:c r="C10" s="38" t="str"/>
      <x:c r="D10" s="38" t="str"/>
      <x:c r="E10" s="38" t="str"/>
      <x:c r="F10" s="38" t="str"/>
      <x:c r="G10" s="38" t="str"/>
      <x:c r="H10" s="39" t="str"/>
      <x:c r="I10" s="39" t="str"/>
      <x:c r="J10" s="38" t="str"/>
    </x:row>
    <x:row r="11" ht="34" customHeight="1">
      <x:c r="A11" s="39" t="str"/>
      <x:c r="B11" s="38" t="str"/>
      <x:c r="C11" s="38" t="str"/>
      <x:c r="D11" s="38" t="str"/>
      <x:c r="E11" s="38" t="str"/>
      <x:c r="F11" s="38" t="str"/>
      <x:c r="G11" s="38" t="str"/>
      <x:c r="H11" s="39" t="str"/>
      <x:c r="I11" s="39" t="str"/>
      <x:c r="J11" s="38" t="str"/>
    </x:row>
    <x:row r="12" ht="34" customHeight="1">
      <x:c r="A12" s="39" t="str"/>
      <x:c r="B12" s="38" t="str"/>
      <x:c r="C12" s="38" t="str"/>
      <x:c r="D12" s="38" t="str"/>
      <x:c r="E12" s="38" t="str"/>
      <x:c r="F12" s="38" t="str"/>
      <x:c r="G12" s="38" t="str"/>
      <x:c r="H12" s="39" t="str"/>
      <x:c r="I12" s="39" t="str"/>
      <x:c r="J12" s="38" t="str"/>
    </x:row>
    <x:row r="13" ht="34" customHeight="1">
      <x:c r="A13" s="39" t="str"/>
      <x:c r="B13" s="38" t="str"/>
      <x:c r="C13" s="38" t="str"/>
      <x:c r="D13" s="38" t="str"/>
      <x:c r="E13" s="38" t="str"/>
      <x:c r="F13" s="38" t="str"/>
      <x:c r="G13" s="38" t="str"/>
      <x:c r="H13" s="39" t="str"/>
      <x:c r="I13" s="39" t="str"/>
      <x:c r="J13" s="38" t="str"/>
    </x:row>
    <x:row r="14" ht="34" customHeight="1">
      <x:c r="A14" s="39" t="str"/>
      <x:c r="B14" s="38" t="str"/>
      <x:c r="C14" s="38" t="str"/>
      <x:c r="D14" s="38" t="str"/>
      <x:c r="E14" s="38" t="str"/>
      <x:c r="F14" s="38" t="str"/>
      <x:c r="G14" s="38" t="str"/>
      <x:c r="H14" s="39" t="str"/>
      <x:c r="I14" s="39" t="str"/>
      <x:c r="J14" s="38" t="str"/>
    </x:row>
    <x:row r="15" ht="34" customHeight="1">
      <x:c r="A15" s="39" t="str"/>
      <x:c r="B15" s="38" t="str"/>
      <x:c r="C15" s="38" t="str"/>
      <x:c r="D15" s="38" t="str"/>
      <x:c r="E15" s="38" t="str"/>
      <x:c r="F15" s="38" t="str"/>
      <x:c r="G15" s="38" t="str"/>
      <x:c r="H15" s="39" t="str"/>
      <x:c r="I15" s="39" t="str"/>
      <x:c r="J15" s="38" t="str"/>
    </x:row>
    <x:row r="16" ht="34" customHeight="1">
      <x:c r="A16" s="39" t="str"/>
      <x:c r="B16" s="38" t="str"/>
      <x:c r="C16" s="38" t="str"/>
      <x:c r="D16" s="38" t="str"/>
      <x:c r="E16" s="38" t="str"/>
      <x:c r="F16" s="38" t="str"/>
      <x:c r="G16" s="38" t="str"/>
      <x:c r="H16" s="39" t="str"/>
      <x:c r="I16" s="39" t="str"/>
      <x:c r="J16" s="38" t="str"/>
    </x:row>
    <x:row r="17" ht="34" customHeight="1">
      <x:c r="A17" s="39" t="str"/>
      <x:c r="B17" s="38" t="str"/>
      <x:c r="C17" s="38" t="str"/>
      <x:c r="D17" s="38" t="str"/>
      <x:c r="E17" s="38" t="str"/>
      <x:c r="F17" s="38" t="str"/>
      <x:c r="G17" s="38" t="str"/>
      <x:c r="H17" s="39" t="str"/>
      <x:c r="I17" s="39" t="str"/>
      <x:c r="J17" s="38" t="str"/>
    </x:row>
    <x:row r="18" ht="34" customHeight="1">
      <x:c r="A18" s="39" t="str"/>
      <x:c r="B18" s="38" t="str"/>
      <x:c r="C18" s="38" t="str"/>
      <x:c r="D18" s="38" t="str"/>
      <x:c r="E18" s="38" t="str"/>
      <x:c r="F18" s="38" t="str"/>
      <x:c r="G18" s="38" t="str"/>
      <x:c r="H18" s="39" t="str"/>
      <x:c r="I18" s="39" t="str"/>
      <x:c r="J18" s="38" t="str"/>
    </x:row>
    <x:row r="19" ht="34" customHeight="1">
      <x:c r="A19" s="39" t="str"/>
      <x:c r="B19" s="38" t="str"/>
      <x:c r="C19" s="38" t="str"/>
      <x:c r="D19" s="38" t="str"/>
      <x:c r="E19" s="38" t="str"/>
      <x:c r="F19" s="38" t="str"/>
      <x:c r="G19" s="38" t="str"/>
      <x:c r="H19" s="39" t="str"/>
      <x:c r="I19" s="39" t="str"/>
      <x:c r="J19" s="38" t="str"/>
    </x:row>
    <x:row r="20" ht="34" customHeight="1">
      <x:c r="A20" s="39" t="str"/>
      <x:c r="B20" s="38" t="str"/>
      <x:c r="C20" s="38" t="str"/>
      <x:c r="D20" s="38" t="str"/>
      <x:c r="E20" s="38" t="str"/>
      <x:c r="F20" s="38" t="str"/>
      <x:c r="G20" s="38" t="str"/>
      <x:c r="H20" s="39" t="str"/>
      <x:c r="I20" s="39" t="str"/>
      <x:c r="J20" s="38" t="str"/>
    </x:row>
    <x:row r="21" ht="34" customHeight="1">
      <x:c r="A21" s="39" t="str"/>
      <x:c r="B21" s="38" t="str"/>
      <x:c r="C21" s="38" t="str"/>
      <x:c r="D21" s="38" t="str"/>
      <x:c r="E21" s="38" t="str"/>
      <x:c r="F21" s="38" t="str"/>
      <x:c r="G21" s="38" t="str"/>
      <x:c r="H21" s="39" t="str"/>
      <x:c r="I21" s="39" t="str"/>
      <x:c r="J21" s="38" t="str"/>
    </x:row>
    <x:row r="22" ht="34" customHeight="1">
      <x:c r="A22" s="39" t="str"/>
      <x:c r="B22" s="38" t="str"/>
      <x:c r="C22" s="38" t="str"/>
      <x:c r="D22" s="38" t="str"/>
      <x:c r="E22" s="38" t="str"/>
      <x:c r="F22" s="38" t="str"/>
      <x:c r="G22" s="38" t="str"/>
      <x:c r="H22" s="39" t="str"/>
      <x:c r="I22" s="39" t="str"/>
      <x:c r="J22" s="38" t="str"/>
    </x:row>
    <x:row r="23" ht="34" customHeight="1">
      <x:c r="A23" s="39" t="str"/>
      <x:c r="B23" s="38" t="str"/>
      <x:c r="C23" s="38" t="str"/>
      <x:c r="D23" s="38" t="str"/>
      <x:c r="E23" s="38" t="str"/>
      <x:c r="F23" s="38" t="str"/>
      <x:c r="G23" s="38" t="str"/>
      <x:c r="H23" s="39" t="str"/>
      <x:c r="I23" s="39" t="str"/>
      <x:c r="J23" s="38" t="str"/>
    </x:row>
    <x:row r="24" ht="34" customHeight="1">
      <x:c r="A24" s="39" t="str"/>
      <x:c r="B24" s="38" t="str"/>
      <x:c r="C24" s="38" t="str"/>
      <x:c r="D24" s="38" t="str"/>
      <x:c r="E24" s="38" t="str"/>
      <x:c r="F24" s="38" t="str"/>
      <x:c r="G24" s="38" t="str"/>
      <x:c r="H24" s="39" t="str"/>
      <x:c r="I24" s="39" t="str"/>
      <x:c r="J24" s="38" t="str"/>
    </x:row>
    <x:row r="25" ht="34" customHeight="1">
      <x:c r="A25" s="39" t="str"/>
      <x:c r="B25" s="38" t="str"/>
      <x:c r="C25" s="38" t="str"/>
      <x:c r="D25" s="38" t="str"/>
      <x:c r="E25" s="38" t="str"/>
      <x:c r="F25" s="38" t="str"/>
      <x:c r="G25" s="38" t="str"/>
      <x:c r="H25" s="39" t="str"/>
      <x:c r="I25" s="39" t="str"/>
      <x:c r="J25" s="38" t="str"/>
    </x:row>
    <x:row r="26" ht="34" customHeight="1">
      <x:c r="A26" s="39" t="str"/>
      <x:c r="B26" s="38" t="str"/>
      <x:c r="C26" s="38" t="str"/>
      <x:c r="D26" s="38" t="str"/>
      <x:c r="E26" s="38" t="str"/>
      <x:c r="F26" s="38" t="str"/>
      <x:c r="G26" s="38" t="str"/>
      <x:c r="H26" s="39" t="str"/>
      <x:c r="I26" s="39" t="str"/>
      <x:c r="J26" s="38" t="str"/>
    </x:row>
    <x:row r="27" ht="34" customHeight="1">
      <x:c r="A27" s="39" t="str"/>
      <x:c r="B27" s="38" t="str"/>
      <x:c r="C27" s="38" t="str"/>
      <x:c r="D27" s="38" t="str"/>
      <x:c r="E27" s="38" t="str"/>
      <x:c r="F27" s="38" t="str"/>
      <x:c r="G27" s="38" t="str"/>
      <x:c r="H27" s="39" t="str"/>
      <x:c r="I27" s="39" t="str"/>
      <x:c r="J27" s="38" t="str"/>
    </x:row>
    <x:row r="28" ht="34" customHeight="1">
      <x:c r="A28" s="39" t="str"/>
      <x:c r="B28" s="38" t="str"/>
      <x:c r="C28" s="38" t="str"/>
      <x:c r="D28" s="38" t="str"/>
      <x:c r="E28" s="38" t="str"/>
      <x:c r="F28" s="38" t="str"/>
      <x:c r="G28" s="38" t="str"/>
      <x:c r="H28" s="39" t="str"/>
      <x:c r="I28" s="39" t="str"/>
      <x:c r="J28" s="38" t="str"/>
    </x:row>
    <x:row r="29" ht="34" customHeight="1">
      <x:c r="A29" s="39" t="str"/>
      <x:c r="B29" s="38" t="str"/>
      <x:c r="C29" s="38" t="str"/>
      <x:c r="D29" s="38" t="str"/>
      <x:c r="E29" s="38" t="str"/>
      <x:c r="F29" s="38" t="str"/>
      <x:c r="G29" s="38" t="str"/>
      <x:c r="H29" s="39" t="str"/>
      <x:c r="I29" s="39" t="str"/>
      <x:c r="J29" s="38" t="str"/>
    </x:row>
    <x:row r="30" ht="34" customHeight="1">
      <x:c r="A30" s="39" t="str"/>
      <x:c r="B30" s="38" t="str"/>
      <x:c r="C30" s="38" t="str"/>
      <x:c r="D30" s="38" t="str"/>
      <x:c r="E30" s="38" t="str"/>
      <x:c r="F30" s="38" t="str"/>
      <x:c r="G30" s="38" t="str"/>
      <x:c r="H30" s="39" t="str"/>
      <x:c r="I30" s="39" t="str"/>
      <x:c r="J30" s="38" t="str"/>
    </x:row>
    <x:row r="31" ht="34" customHeight="1">
      <x:c r="A31" s="39" t="str"/>
      <x:c r="B31" s="38" t="str"/>
      <x:c r="C31" s="38" t="str"/>
      <x:c r="D31" s="38" t="str"/>
      <x:c r="E31" s="38" t="str"/>
      <x:c r="F31" s="38" t="str"/>
      <x:c r="G31" s="38" t="str"/>
      <x:c r="H31" s="39" t="str"/>
      <x:c r="I31" s="39" t="str"/>
      <x:c r="J31" s="38" t="str"/>
    </x:row>
    <x:row r="32" ht="34" customHeight="1">
      <x:c r="A32" s="39" t="str"/>
      <x:c r="B32" s="38" t="str"/>
      <x:c r="C32" s="38" t="str"/>
      <x:c r="D32" s="38" t="str"/>
      <x:c r="E32" s="38" t="str"/>
      <x:c r="F32" s="38" t="str"/>
      <x:c r="G32" s="38" t="str"/>
      <x:c r="H32" s="39" t="str"/>
      <x:c r="I32" s="39" t="str"/>
      <x:c r="J32" s="38" t="str"/>
    </x:row>
    <x:row r="33" ht="34" customHeight="1">
      <x:c r="A33" s="39" t="str"/>
      <x:c r="B33" s="38" t="str"/>
      <x:c r="C33" s="38" t="str"/>
      <x:c r="D33" s="38" t="str"/>
      <x:c r="E33" s="38" t="str"/>
      <x:c r="F33" s="38" t="str"/>
      <x:c r="G33" s="38" t="str"/>
      <x:c r="H33" s="39" t="str"/>
      <x:c r="I33" s="39" t="str"/>
      <x:c r="J33" s="38" t="str"/>
    </x:row>
    <x:row r="34" ht="34" customHeight="1">
      <x:c r="A34" s="39" t="str"/>
      <x:c r="B34" s="38" t="str"/>
      <x:c r="C34" s="38" t="str"/>
      <x:c r="D34" s="38" t="str"/>
      <x:c r="E34" s="38" t="str"/>
      <x:c r="F34" s="38" t="str"/>
      <x:c r="G34" s="38" t="str"/>
      <x:c r="H34" s="39" t="str"/>
      <x:c r="I34" s="39" t="str"/>
      <x:c r="J34" s="38" t="str"/>
    </x:row>
    <x:row r="35" ht="34" customHeight="1">
      <x:c r="A35" s="39" t="str"/>
      <x:c r="B35" s="38" t="str"/>
      <x:c r="C35" s="38" t="str"/>
      <x:c r="D35" s="38" t="str"/>
      <x:c r="E35" s="38" t="str"/>
      <x:c r="F35" s="38" t="str"/>
      <x:c r="G35" s="38" t="str"/>
      <x:c r="H35" s="39" t="str"/>
      <x:c r="I35" s="39" t="str"/>
      <x:c r="J35" s="38" t="str"/>
    </x:row>
    <x:row r="36" ht="34" customHeight="1">
      <x:c r="A36" s="39" t="str"/>
      <x:c r="B36" s="38" t="str"/>
      <x:c r="C36" s="38" t="str"/>
      <x:c r="D36" s="38" t="str"/>
      <x:c r="E36" s="38" t="str"/>
      <x:c r="F36" s="38" t="str"/>
      <x:c r="G36" s="38" t="str"/>
      <x:c r="H36" s="39" t="str"/>
      <x:c r="I36" s="39" t="str"/>
      <x:c r="J36" s="38" t="str"/>
    </x:row>
    <x:row r="37" ht="34" customHeight="1">
      <x:c r="A37" s="39" t="str"/>
      <x:c r="B37" s="38" t="str"/>
      <x:c r="C37" s="38" t="str"/>
      <x:c r="D37" s="38" t="str"/>
      <x:c r="E37" s="38" t="str"/>
      <x:c r="F37" s="38" t="str"/>
      <x:c r="G37" s="38" t="str"/>
      <x:c r="H37" s="39" t="str"/>
      <x:c r="I37" s="39" t="str"/>
      <x:c r="J37" s="38" t="str"/>
    </x:row>
    <x:row r="38" ht="34" customHeight="1">
      <x:c r="A38" s="39" t="str"/>
      <x:c r="B38" s="38" t="str"/>
      <x:c r="C38" s="38" t="str"/>
      <x:c r="D38" s="38" t="str"/>
      <x:c r="E38" s="38" t="str"/>
      <x:c r="F38" s="38" t="str"/>
      <x:c r="G38" s="38" t="str"/>
      <x:c r="H38" s="39" t="str"/>
      <x:c r="I38" s="39" t="str"/>
      <x:c r="J38" s="38" t="str"/>
    </x:row>
    <x:row r="39" ht="34" customHeight="1">
      <x:c r="A39" s="39" t="str"/>
      <x:c r="B39" s="38" t="str"/>
      <x:c r="C39" s="38" t="str"/>
      <x:c r="D39" s="38" t="str"/>
      <x:c r="E39" s="38" t="str"/>
      <x:c r="F39" s="38" t="str"/>
      <x:c r="G39" s="38" t="str"/>
      <x:c r="H39" s="39" t="str"/>
      <x:c r="I39" s="39" t="str"/>
      <x:c r="J39" s="38" t="str"/>
    </x:row>
    <x:row r="40" ht="34" customHeight="1">
      <x:c r="A40" s="39" t="str"/>
      <x:c r="B40" s="38" t="str"/>
      <x:c r="C40" s="38" t="str"/>
      <x:c r="D40" s="38" t="str"/>
      <x:c r="E40" s="38" t="str"/>
      <x:c r="F40" s="38" t="str"/>
      <x:c r="G40" s="38" t="str"/>
      <x:c r="H40" s="39" t="str"/>
      <x:c r="I40" s="39" t="str"/>
      <x:c r="J40" s="38" t="str"/>
    </x:row>
    <x:row r="41" ht="34" customHeight="1">
      <x:c r="A41" s="39" t="str"/>
      <x:c r="B41" s="38" t="str"/>
      <x:c r="C41" s="38" t="str"/>
      <x:c r="D41" s="38" t="str"/>
      <x:c r="E41" s="38" t="str"/>
      <x:c r="F41" s="38" t="str"/>
      <x:c r="G41" s="38" t="str"/>
      <x:c r="H41" s="39" t="str"/>
      <x:c r="I41" s="39" t="str"/>
      <x:c r="J41" s="38" t="str"/>
    </x:row>
    <x:row r="42" ht="34" customHeight="1">
      <x:c r="A42" s="39" t="str"/>
      <x:c r="B42" s="38" t="str"/>
      <x:c r="C42" s="38" t="str"/>
      <x:c r="D42" s="38" t="str"/>
      <x:c r="E42" s="38" t="str"/>
      <x:c r="F42" s="38" t="str"/>
      <x:c r="G42" s="38" t="str"/>
      <x:c r="H42" s="39" t="str"/>
      <x:c r="I42" s="39" t="str"/>
      <x:c r="J42" s="38" t="str"/>
    </x:row>
    <x:row r="43" ht="34" customHeight="1">
      <x:c r="A43" s="39" t="str"/>
      <x:c r="B43" s="38" t="str"/>
      <x:c r="C43" s="38" t="str"/>
      <x:c r="D43" s="38" t="str"/>
      <x:c r="E43" s="38" t="str"/>
      <x:c r="F43" s="38" t="str"/>
      <x:c r="G43" s="38" t="str"/>
      <x:c r="H43" s="39" t="str"/>
      <x:c r="I43" s="39" t="str"/>
      <x:c r="J43" s="38" t="str"/>
    </x:row>
    <x:row r="44" ht="34" customHeight="1">
      <x:c r="A44" s="39" t="str"/>
      <x:c r="B44" s="38" t="str"/>
      <x:c r="C44" s="38" t="str"/>
      <x:c r="D44" s="38" t="str"/>
      <x:c r="E44" s="38" t="str"/>
      <x:c r="F44" s="38" t="str"/>
      <x:c r="G44" s="38" t="str"/>
      <x:c r="H44" s="39" t="str"/>
      <x:c r="I44" s="39" t="str"/>
      <x:c r="J44" s="38" t="str"/>
    </x:row>
    <x:row r="45" ht="34" customHeight="1">
      <x:c r="A45" s="39" t="str"/>
      <x:c r="B45" s="38" t="str"/>
      <x:c r="C45" s="38" t="str"/>
      <x:c r="D45" s="38" t="str"/>
      <x:c r="E45" s="38" t="str"/>
      <x:c r="F45" s="38" t="str"/>
      <x:c r="G45" s="38" t="str"/>
      <x:c r="H45" s="39" t="str"/>
      <x:c r="I45" s="39" t="str"/>
      <x:c r="J45" s="38" t="str"/>
    </x:row>
    <x:row r="46" ht="34" customHeight="1">
      <x:c r="A46" s="39" t="str"/>
      <x:c r="B46" s="38" t="str"/>
      <x:c r="C46" s="38" t="str"/>
      <x:c r="D46" s="38" t="str"/>
      <x:c r="E46" s="38" t="str"/>
      <x:c r="F46" s="38" t="str"/>
      <x:c r="G46" s="38" t="str"/>
      <x:c r="H46" s="39" t="str"/>
      <x:c r="I46" s="39" t="str"/>
      <x:c r="J46" s="38" t="str"/>
    </x:row>
    <x:row r="47" ht="34" customHeight="1">
      <x:c r="A47" s="39" t="str"/>
      <x:c r="B47" s="38" t="str"/>
      <x:c r="C47" s="38" t="str"/>
      <x:c r="D47" s="38" t="str"/>
      <x:c r="E47" s="38" t="str"/>
      <x:c r="F47" s="38" t="str"/>
      <x:c r="G47" s="38" t="str"/>
      <x:c r="H47" s="39" t="str"/>
      <x:c r="I47" s="39" t="str"/>
      <x:c r="J47" s="38" t="str"/>
    </x:row>
    <x:row r="48" ht="34" customHeight="1">
      <x:c r="A48" s="39" t="str"/>
      <x:c r="B48" s="38" t="str"/>
      <x:c r="C48" s="38" t="str"/>
      <x:c r="D48" s="38" t="str"/>
      <x:c r="E48" s="38" t="str"/>
      <x:c r="F48" s="38" t="str"/>
      <x:c r="G48" s="38" t="str"/>
      <x:c r="H48" s="39" t="str"/>
      <x:c r="I48" s="39" t="str"/>
      <x:c r="J48" s="38" t="str"/>
    </x:row>
    <x:row r="49" ht="34" customHeight="1">
      <x:c r="A49" s="39" t="str"/>
      <x:c r="B49" s="38" t="str"/>
      <x:c r="C49" s="38" t="str"/>
      <x:c r="D49" s="38" t="str"/>
      <x:c r="E49" s="38" t="str"/>
      <x:c r="F49" s="38" t="str"/>
      <x:c r="G49" s="38" t="str"/>
      <x:c r="H49" s="39" t="str"/>
      <x:c r="I49" s="39" t="str"/>
      <x:c r="J49" s="38" t="str"/>
    </x:row>
    <x:row r="50" ht="34" customHeight="1">
      <x:c r="A50" s="39" t="str"/>
      <x:c r="B50" s="38" t="str"/>
      <x:c r="C50" s="38" t="str"/>
      <x:c r="D50" s="38" t="str"/>
      <x:c r="E50" s="38" t="str"/>
      <x:c r="F50" s="38" t="str"/>
      <x:c r="G50" s="38" t="str"/>
      <x:c r="H50" s="39" t="str"/>
      <x:c r="I50" s="39" t="str"/>
      <x:c r="J50" s="38" t="str"/>
    </x:row>
    <x:row r="51" ht="34" customHeight="1">
      <x:c r="A51" s="39" t="str"/>
      <x:c r="B51" s="38" t="str"/>
      <x:c r="C51" s="38" t="str"/>
      <x:c r="D51" s="38" t="str"/>
      <x:c r="E51" s="38" t="str"/>
      <x:c r="F51" s="38" t="str"/>
      <x:c r="G51" s="38" t="str"/>
      <x:c r="H51" s="39" t="str"/>
      <x:c r="I51" s="39" t="str"/>
      <x:c r="J51" s="38" t="str"/>
    </x:row>
    <x:row r="52" ht="34" customHeight="1">
      <x:c r="A52" s="39" t="str"/>
      <x:c r="B52" s="38" t="str"/>
      <x:c r="C52" s="38" t="str"/>
      <x:c r="D52" s="38" t="str"/>
      <x:c r="E52" s="38" t="str"/>
      <x:c r="F52" s="38" t="str"/>
      <x:c r="G52" s="38" t="str"/>
      <x:c r="H52" s="39" t="str"/>
      <x:c r="I52" s="39" t="str"/>
      <x:c r="J52" s="38" t="str"/>
    </x:row>
    <x:row r="53" ht="34" customHeight="1">
      <x:c r="A53" s="39" t="str"/>
      <x:c r="B53" s="38" t="str"/>
      <x:c r="C53" s="38" t="str"/>
      <x:c r="D53" s="38" t="str"/>
      <x:c r="E53" s="38" t="str"/>
      <x:c r="F53" s="38" t="str"/>
      <x:c r="G53" s="38" t="str"/>
      <x:c r="H53" s="39" t="str"/>
      <x:c r="I53" s="39" t="str"/>
      <x:c r="J53" s="38" t="str"/>
    </x:row>
    <x:row r="54" ht="34" customHeight="1">
      <x:c r="A54" s="39" t="str"/>
      <x:c r="B54" s="38" t="str"/>
      <x:c r="C54" s="38" t="str"/>
      <x:c r="D54" s="38" t="str"/>
      <x:c r="E54" s="38" t="str"/>
      <x:c r="F54" s="38" t="str"/>
      <x:c r="G54" s="38" t="str"/>
      <x:c r="H54" s="39" t="str"/>
      <x:c r="I54" s="39" t="str"/>
      <x:c r="J54" s="38" t="str"/>
    </x:row>
    <x:row r="55" ht="34" customHeight="1">
      <x:c r="A55" s="39" t="str"/>
      <x:c r="B55" s="38" t="str"/>
      <x:c r="C55" s="38" t="str"/>
      <x:c r="D55" s="38" t="str"/>
      <x:c r="E55" s="38" t="str"/>
      <x:c r="F55" s="38" t="str"/>
      <x:c r="G55" s="38" t="str"/>
      <x:c r="H55" s="39" t="str"/>
      <x:c r="I55" s="39" t="str"/>
      <x:c r="J55" s="38" t="str"/>
    </x:row>
    <x:row r="56" ht="34" customHeight="1">
      <x:c r="A56" s="39" t="str"/>
      <x:c r="B56" s="38" t="str"/>
      <x:c r="C56" s="38" t="str"/>
      <x:c r="D56" s="38" t="str"/>
      <x:c r="E56" s="38" t="str"/>
      <x:c r="F56" s="38" t="str"/>
      <x:c r="G56" s="38" t="str"/>
      <x:c r="H56" s="39" t="str"/>
      <x:c r="I56" s="39" t="str"/>
      <x:c r="J56" s="38" t="str"/>
    </x:row>
    <x:row r="57" ht="34" customHeight="1">
      <x:c r="A57" s="39" t="str"/>
      <x:c r="B57" s="38" t="str"/>
      <x:c r="C57" s="38" t="str"/>
      <x:c r="D57" s="38" t="str"/>
      <x:c r="E57" s="38" t="str"/>
      <x:c r="F57" s="38" t="str"/>
      <x:c r="G57" s="38" t="str"/>
      <x:c r="H57" s="39" t="str"/>
      <x:c r="I57" s="39" t="str"/>
      <x:c r="J57" s="38" t="str"/>
    </x:row>
    <x:row r="58" ht="34" customHeight="1">
      <x:c r="A58" s="39" t="str"/>
      <x:c r="B58" s="38" t="str"/>
      <x:c r="C58" s="38" t="str"/>
      <x:c r="D58" s="38" t="str"/>
      <x:c r="E58" s="38" t="str"/>
      <x:c r="F58" s="38" t="str"/>
      <x:c r="G58" s="38" t="str"/>
      <x:c r="H58" s="39" t="str"/>
      <x:c r="I58" s="39" t="str"/>
      <x:c r="J58" s="38" t="str"/>
    </x:row>
    <x:row r="59" ht="34" customHeight="1">
      <x:c r="A59" s="39" t="str"/>
      <x:c r="B59" s="38" t="str"/>
      <x:c r="C59" s="38" t="str"/>
      <x:c r="D59" s="38" t="str"/>
      <x:c r="E59" s="38" t="str"/>
      <x:c r="F59" s="38" t="str"/>
      <x:c r="G59" s="38" t="str"/>
      <x:c r="H59" s="39" t="str"/>
      <x:c r="I59" s="39" t="str"/>
      <x:c r="J59" s="38" t="str"/>
    </x:row>
    <x:row r="60" ht="34" customHeight="1">
      <x:c r="A60" s="39" t="str"/>
      <x:c r="B60" s="38" t="str"/>
      <x:c r="C60" s="38" t="str"/>
      <x:c r="D60" s="38" t="str"/>
      <x:c r="E60" s="38" t="str"/>
      <x:c r="F60" s="38" t="str"/>
      <x:c r="G60" s="38" t="str"/>
      <x:c r="H60" s="39" t="str"/>
      <x:c r="I60" s="39" t="str"/>
      <x:c r="J60" s="38" t="str"/>
    </x:row>
    <x:row r="61" ht="34" customHeight="1">
      <x:c r="A61" s="39" t="str"/>
      <x:c r="B61" s="38" t="str"/>
      <x:c r="C61" s="38" t="str"/>
      <x:c r="D61" s="38" t="str"/>
      <x:c r="E61" s="38" t="str"/>
      <x:c r="F61" s="38" t="str"/>
      <x:c r="G61" s="38" t="str"/>
      <x:c r="H61" s="39" t="str"/>
      <x:c r="I61" s="39" t="str"/>
      <x:c r="J61" s="38" t="str"/>
    </x:row>
    <x:row r="62" ht="34" customHeight="1">
      <x:c r="A62" s="39" t="str"/>
      <x:c r="B62" s="38" t="str"/>
      <x:c r="C62" s="38" t="str"/>
      <x:c r="D62" s="38" t="str"/>
      <x:c r="E62" s="38" t="str"/>
      <x:c r="F62" s="38" t="str"/>
      <x:c r="G62" s="38" t="str"/>
      <x:c r="H62" s="39" t="str"/>
      <x:c r="I62" s="39" t="str"/>
      <x:c r="J62" s="38" t="str"/>
    </x:row>
    <x:row r="63" ht="34" customHeight="1">
      <x:c r="A63" s="39" t="str"/>
      <x:c r="B63" s="38" t="str"/>
      <x:c r="C63" s="38" t="str"/>
      <x:c r="D63" s="38" t="str"/>
      <x:c r="E63" s="38" t="str"/>
      <x:c r="F63" s="38" t="str"/>
      <x:c r="G63" s="38" t="str"/>
      <x:c r="H63" s="39" t="str"/>
      <x:c r="I63" s="39" t="str"/>
      <x:c r="J63" s="38" t="str"/>
    </x:row>
    <x:row r="64" ht="34" customHeight="1">
      <x:c r="A64" s="39" t="str"/>
      <x:c r="B64" s="38" t="str"/>
      <x:c r="C64" s="38" t="str"/>
      <x:c r="D64" s="38" t="str"/>
      <x:c r="E64" s="38" t="str"/>
      <x:c r="F64" s="38" t="str"/>
      <x:c r="G64" s="38" t="str"/>
      <x:c r="H64" s="39" t="str"/>
      <x:c r="I64" s="39" t="str"/>
      <x:c r="J64" s="38" t="str"/>
    </x:row>
    <x:row r="65" ht="34" customHeight="1">
      <x:c r="A65" s="39" t="str"/>
      <x:c r="B65" s="38" t="str"/>
      <x:c r="C65" s="38" t="str"/>
      <x:c r="D65" s="38" t="str"/>
      <x:c r="E65" s="38" t="str"/>
      <x:c r="F65" s="38" t="str"/>
      <x:c r="G65" s="38" t="str"/>
      <x:c r="H65" s="39" t="str"/>
      <x:c r="I65" s="39" t="str"/>
      <x:c r="J65" s="38" t="str"/>
    </x:row>
    <x:row r="66" ht="34" customHeight="1">
      <x:c r="A66" s="39" t="str"/>
      <x:c r="B66" s="38" t="str"/>
      <x:c r="C66" s="38" t="str"/>
      <x:c r="D66" s="38" t="str"/>
      <x:c r="E66" s="38" t="str"/>
      <x:c r="F66" s="38" t="str"/>
      <x:c r="G66" s="38" t="str"/>
      <x:c r="H66" s="39" t="str"/>
      <x:c r="I66" s="39" t="str"/>
      <x:c r="J66" s="38" t="str"/>
    </x:row>
    <x:row r="67" ht="34" customHeight="1">
      <x:c r="A67" s="39" t="str"/>
      <x:c r="B67" s="38" t="str"/>
      <x:c r="C67" s="38" t="str"/>
      <x:c r="D67" s="38" t="str"/>
      <x:c r="E67" s="38" t="str"/>
      <x:c r="F67" s="38" t="str"/>
      <x:c r="G67" s="38" t="str"/>
      <x:c r="H67" s="39" t="str"/>
      <x:c r="I67" s="39" t="str"/>
      <x:c r="J67" s="38" t="str"/>
    </x:row>
    <x:row r="68" ht="34" customHeight="1">
      <x:c r="A68" s="39" t="str"/>
      <x:c r="B68" s="38" t="str"/>
      <x:c r="C68" s="38" t="str"/>
      <x:c r="D68" s="38" t="str"/>
      <x:c r="E68" s="38" t="str"/>
      <x:c r="F68" s="38" t="str"/>
      <x:c r="G68" s="38" t="str"/>
      <x:c r="H68" s="39" t="str"/>
      <x:c r="I68" s="39" t="str"/>
      <x:c r="J68" s="38" t="str"/>
    </x:row>
    <x:row r="69" ht="34" customHeight="1">
      <x:c r="A69" s="39" t="str"/>
      <x:c r="B69" s="38" t="str"/>
      <x:c r="C69" s="38" t="str"/>
      <x:c r="D69" s="38" t="str"/>
      <x:c r="E69" s="38" t="str"/>
      <x:c r="F69" s="38" t="str"/>
      <x:c r="G69" s="38" t="str"/>
      <x:c r="H69" s="39" t="str"/>
      <x:c r="I69" s="39" t="str"/>
      <x:c r="J69" s="38" t="str"/>
    </x:row>
    <x:row r="70" ht="34" customHeight="1">
      <x:c r="A70" s="39" t="str"/>
      <x:c r="B70" s="38" t="str"/>
      <x:c r="C70" s="38" t="str"/>
      <x:c r="D70" s="38" t="str"/>
      <x:c r="E70" s="38" t="str"/>
      <x:c r="F70" s="38" t="str"/>
      <x:c r="G70" s="38" t="str"/>
      <x:c r="H70" s="39" t="str"/>
      <x:c r="I70" s="39" t="str"/>
      <x:c r="J70" s="38" t="str"/>
    </x:row>
    <x:row r="71" ht="34" customHeight="1">
      <x:c r="A71" s="39" t="str"/>
      <x:c r="B71" s="38" t="str"/>
      <x:c r="C71" s="38" t="str"/>
      <x:c r="D71" s="38" t="str"/>
      <x:c r="E71" s="38" t="str"/>
      <x:c r="F71" s="38" t="str"/>
      <x:c r="G71" s="38" t="str"/>
      <x:c r="H71" s="39" t="str"/>
      <x:c r="I71" s="39" t="str"/>
      <x:c r="J71" s="38" t="str"/>
    </x:row>
    <x:row r="72" ht="34" customHeight="1">
      <x:c r="A72" s="39" t="str"/>
      <x:c r="B72" s="38" t="str"/>
      <x:c r="C72" s="38" t="str"/>
      <x:c r="D72" s="38" t="str"/>
      <x:c r="E72" s="38" t="str"/>
      <x:c r="F72" s="38" t="str"/>
      <x:c r="G72" s="38" t="str"/>
      <x:c r="H72" s="39" t="str"/>
      <x:c r="I72" s="39" t="str"/>
      <x:c r="J72" s="38" t="str"/>
    </x:row>
    <x:row r="73" ht="34" customHeight="1">
      <x:c r="A73" s="39" t="str"/>
      <x:c r="B73" s="38" t="str"/>
      <x:c r="C73" s="38" t="str"/>
      <x:c r="D73" s="38" t="str"/>
      <x:c r="E73" s="38" t="str"/>
      <x:c r="F73" s="38" t="str"/>
      <x:c r="G73" s="38" t="str"/>
      <x:c r="H73" s="39" t="str"/>
      <x:c r="I73" s="39" t="str"/>
      <x:c r="J73" s="38" t="str"/>
    </x:row>
    <x:row r="74" ht="34" customHeight="1">
      <x:c r="A74" s="39" t="str"/>
      <x:c r="B74" s="38" t="str"/>
      <x:c r="C74" s="38" t="str"/>
      <x:c r="D74" s="38" t="str"/>
      <x:c r="E74" s="38" t="str"/>
      <x:c r="F74" s="38" t="str"/>
      <x:c r="G74" s="38" t="str"/>
      <x:c r="H74" s="39" t="str"/>
      <x:c r="I74" s="39" t="str"/>
      <x:c r="J74" s="38" t="str"/>
    </x:row>
    <x:row r="75" ht="34" customHeight="1">
      <x:c r="A75" s="39" t="str"/>
      <x:c r="B75" s="38" t="str"/>
      <x:c r="C75" s="38" t="str"/>
      <x:c r="D75" s="38" t="str"/>
      <x:c r="E75" s="38" t="str"/>
      <x:c r="F75" s="38" t="str"/>
      <x:c r="G75" s="38" t="str"/>
      <x:c r="H75" s="39" t="str"/>
      <x:c r="I75" s="39" t="str"/>
      <x:c r="J75" s="38" t="str"/>
    </x:row>
    <x:row r="76" ht="34" customHeight="1">
      <x:c r="A76" s="39" t="str"/>
      <x:c r="B76" s="38" t="str"/>
      <x:c r="C76" s="38" t="str"/>
      <x:c r="D76" s="38" t="str"/>
      <x:c r="E76" s="38" t="str"/>
      <x:c r="F76" s="38" t="str"/>
      <x:c r="G76" s="38" t="str"/>
      <x:c r="H76" s="39" t="str"/>
      <x:c r="I76" s="39" t="str"/>
      <x:c r="J76" s="38" t="str"/>
    </x:row>
    <x:row r="77" ht="34" customHeight="1">
      <x:c r="A77" s="39" t="str"/>
      <x:c r="B77" s="38" t="str"/>
      <x:c r="C77" s="38" t="str"/>
      <x:c r="D77" s="38" t="str"/>
      <x:c r="E77" s="38" t="str"/>
      <x:c r="F77" s="38" t="str"/>
      <x:c r="G77" s="38" t="str"/>
      <x:c r="H77" s="39" t="str"/>
      <x:c r="I77" s="39" t="str"/>
      <x:c r="J77" s="38" t="str"/>
    </x:row>
    <x:row r="78" ht="34" customHeight="1">
      <x:c r="A78" s="39" t="str"/>
      <x:c r="B78" s="38" t="str"/>
      <x:c r="C78" s="38" t="str"/>
      <x:c r="D78" s="38" t="str"/>
      <x:c r="E78" s="38" t="str"/>
      <x:c r="F78" s="38" t="str"/>
      <x:c r="G78" s="38" t="str"/>
      <x:c r="H78" s="39" t="str"/>
      <x:c r="I78" s="39" t="str"/>
      <x:c r="J78" s="38" t="str"/>
    </x:row>
    <x:row r="79" ht="34" customHeight="1">
      <x:c r="A79" s="39" t="str"/>
      <x:c r="B79" s="38" t="str"/>
      <x:c r="C79" s="38" t="str"/>
      <x:c r="D79" s="38" t="str"/>
      <x:c r="E79" s="38" t="str"/>
      <x:c r="F79" s="38" t="str"/>
      <x:c r="G79" s="38" t="str"/>
      <x:c r="H79" s="39" t="str"/>
      <x:c r="I79" s="39" t="str"/>
      <x:c r="J79" s="38" t="str"/>
    </x:row>
    <x:row r="80" ht="34" customHeight="1">
      <x:c r="A80" s="39" t="str"/>
      <x:c r="B80" s="38" t="str"/>
      <x:c r="C80" s="38" t="str"/>
      <x:c r="D80" s="38" t="str"/>
      <x:c r="E80" s="38" t="str"/>
      <x:c r="F80" s="38" t="str"/>
      <x:c r="G80" s="38" t="str"/>
      <x:c r="H80" s="39" t="str"/>
      <x:c r="I80" s="39" t="str"/>
      <x:c r="J80" s="38" t="str"/>
    </x:row>
    <x:row r="81" ht="34" customHeight="1">
      <x:c r="A81" s="39" t="str"/>
      <x:c r="B81" s="38" t="str"/>
      <x:c r="C81" s="38" t="str"/>
      <x:c r="D81" s="38" t="str"/>
      <x:c r="E81" s="38" t="str"/>
      <x:c r="F81" s="38" t="str"/>
      <x:c r="G81" s="38" t="str"/>
      <x:c r="H81" s="39" t="str"/>
      <x:c r="I81" s="39" t="str"/>
      <x:c r="J81" s="38" t="str"/>
    </x:row>
    <x:row r="82" ht="34" customHeight="1">
      <x:c r="A82" s="39" t="str"/>
      <x:c r="B82" s="38" t="str"/>
      <x:c r="C82" s="38" t="str"/>
      <x:c r="D82" s="38" t="str"/>
      <x:c r="E82" s="38" t="str"/>
      <x:c r="F82" s="38" t="str"/>
      <x:c r="G82" s="38" t="str"/>
      <x:c r="H82" s="39" t="str"/>
      <x:c r="I82" s="39" t="str"/>
      <x:c r="J82" s="38" t="str"/>
    </x:row>
    <x:row r="83" ht="34" customHeight="1">
      <x:c r="A83" s="39" t="str"/>
      <x:c r="B83" s="38" t="str"/>
      <x:c r="C83" s="38" t="str"/>
      <x:c r="D83" s="38" t="str"/>
      <x:c r="E83" s="38" t="str"/>
      <x:c r="F83" s="38" t="str"/>
      <x:c r="G83" s="38" t="str"/>
      <x:c r="H83" s="39" t="str"/>
      <x:c r="I83" s="39" t="str"/>
      <x:c r="J83" s="38" t="str"/>
    </x:row>
    <x:row r="84" ht="34" customHeight="1">
      <x:c r="A84" s="39" t="str"/>
      <x:c r="B84" s="38" t="str"/>
      <x:c r="C84" s="38" t="str"/>
      <x:c r="D84" s="38" t="str"/>
      <x:c r="E84" s="38" t="str"/>
      <x:c r="F84" s="38" t="str"/>
      <x:c r="G84" s="38" t="str"/>
      <x:c r="H84" s="39" t="str"/>
      <x:c r="I84" s="39" t="str"/>
      <x:c r="J84" s="38" t="str"/>
    </x:row>
    <x:row r="85" ht="34" customHeight="1">
      <x:c r="A85" s="39" t="str"/>
      <x:c r="B85" s="38" t="str"/>
      <x:c r="C85" s="38" t="str"/>
      <x:c r="D85" s="38" t="str"/>
      <x:c r="E85" s="38" t="str"/>
      <x:c r="F85" s="38" t="str"/>
      <x:c r="G85" s="38" t="str"/>
      <x:c r="H85" s="39" t="str"/>
      <x:c r="I85" s="39" t="str"/>
      <x:c r="J85" s="38" t="str"/>
    </x:row>
    <x:row r="86" ht="34" customHeight="1">
      <x:c r="A86" s="39" t="str"/>
      <x:c r="B86" s="38" t="str"/>
      <x:c r="C86" s="38" t="str"/>
      <x:c r="D86" s="38" t="str"/>
      <x:c r="E86" s="38" t="str"/>
      <x:c r="F86" s="38" t="str"/>
      <x:c r="G86" s="38" t="str"/>
      <x:c r="H86" s="39" t="str"/>
      <x:c r="I86" s="39" t="str"/>
      <x:c r="J86" s="38" t="str"/>
    </x:row>
    <x:row r="87" ht="34" customHeight="1">
      <x:c r="A87" s="39" t="str"/>
      <x:c r="B87" s="38" t="str"/>
      <x:c r="C87" s="38" t="str"/>
      <x:c r="D87" s="38" t="str"/>
      <x:c r="E87" s="38" t="str"/>
      <x:c r="F87" s="38" t="str"/>
      <x:c r="G87" s="38" t="str"/>
      <x:c r="H87" s="39" t="str"/>
      <x:c r="I87" s="39" t="str"/>
      <x:c r="J87" s="38" t="str"/>
    </x:row>
    <x:row r="88" ht="34" customHeight="1">
      <x:c r="A88" s="39" t="str"/>
      <x:c r="B88" s="38" t="str"/>
      <x:c r="C88" s="38" t="str"/>
      <x:c r="D88" s="38" t="str"/>
      <x:c r="E88" s="38" t="str"/>
      <x:c r="F88" s="38" t="str"/>
      <x:c r="G88" s="38" t="str"/>
      <x:c r="H88" s="39" t="str"/>
      <x:c r="I88" s="39" t="str"/>
      <x:c r="J88" s="38" t="str"/>
    </x:row>
    <x:row r="89" ht="34" customHeight="1">
      <x:c r="A89" s="39" t="str"/>
      <x:c r="B89" s="38" t="str"/>
      <x:c r="C89" s="38" t="str"/>
      <x:c r="D89" s="38" t="str"/>
      <x:c r="E89" s="38" t="str"/>
      <x:c r="F89" s="38" t="str"/>
      <x:c r="G89" s="38" t="str"/>
      <x:c r="H89" s="39" t="str"/>
      <x:c r="I89" s="39" t="str"/>
      <x:c r="J89" s="38" t="str"/>
    </x:row>
    <x:row r="90" ht="34" customHeight="1">
      <x:c r="A90" s="39" t="str"/>
      <x:c r="B90" s="38" t="str"/>
      <x:c r="C90" s="38" t="str"/>
      <x:c r="D90" s="38" t="str"/>
      <x:c r="E90" s="38" t="str"/>
      <x:c r="F90" s="38" t="str"/>
      <x:c r="G90" s="38" t="str"/>
      <x:c r="H90" s="39" t="str"/>
      <x:c r="I90" s="39" t="str"/>
      <x:c r="J90" s="38" t="str"/>
    </x:row>
    <x:row r="91" ht="34" customHeight="1">
      <x:c r="A91" s="39" t="str"/>
      <x:c r="B91" s="38" t="str"/>
      <x:c r="C91" s="38" t="str"/>
      <x:c r="D91" s="38" t="str"/>
      <x:c r="E91" s="38" t="str"/>
      <x:c r="F91" s="38" t="str"/>
      <x:c r="G91" s="38" t="str"/>
      <x:c r="H91" s="39" t="str"/>
      <x:c r="I91" s="39" t="str"/>
      <x:c r="J91" s="38" t="str"/>
    </x:row>
    <x:row r="92" ht="34" customHeight="1">
      <x:c r="A92" s="39" t="str"/>
      <x:c r="B92" s="38" t="str"/>
      <x:c r="C92" s="38" t="str"/>
      <x:c r="D92" s="38" t="str"/>
      <x:c r="E92" s="38" t="str"/>
      <x:c r="F92" s="38" t="str"/>
      <x:c r="G92" s="38" t="str"/>
      <x:c r="H92" s="39" t="str"/>
      <x:c r="I92" s="39" t="str"/>
      <x:c r="J92" s="38" t="str"/>
    </x:row>
    <x:row r="93" ht="34" customHeight="1">
      <x:c r="A93" s="39" t="str"/>
      <x:c r="B93" s="38" t="str"/>
      <x:c r="C93" s="38" t="str"/>
      <x:c r="D93" s="38" t="str"/>
      <x:c r="E93" s="38" t="str"/>
      <x:c r="F93" s="38" t="str"/>
      <x:c r="G93" s="38" t="str"/>
      <x:c r="H93" s="39" t="str"/>
      <x:c r="I93" s="39" t="str"/>
      <x:c r="J93" s="38" t="str"/>
    </x:row>
    <x:row r="94" ht="34" customHeight="1">
      <x:c r="A94" s="39" t="str"/>
      <x:c r="B94" s="38" t="str"/>
      <x:c r="C94" s="38" t="str"/>
      <x:c r="D94" s="38" t="str"/>
      <x:c r="E94" s="38" t="str"/>
      <x:c r="F94" s="38" t="str"/>
      <x:c r="G94" s="38" t="str"/>
      <x:c r="H94" s="39" t="str"/>
      <x:c r="I94" s="39" t="str"/>
      <x:c r="J94" s="38" t="str"/>
    </x:row>
    <x:row r="95" ht="34" customHeight="1">
      <x:c r="A95" s="39" t="str"/>
      <x:c r="B95" s="38" t="str"/>
      <x:c r="C95" s="38" t="str"/>
      <x:c r="D95" s="38" t="str"/>
      <x:c r="E95" s="38" t="str"/>
      <x:c r="F95" s="38" t="str"/>
      <x:c r="G95" s="38" t="str"/>
      <x:c r="H95" s="39" t="str"/>
      <x:c r="I95" s="39" t="str"/>
      <x:c r="J95" s="38" t="str"/>
    </x:row>
    <x:row r="96" ht="34" customHeight="1">
      <x:c r="A96" s="39" t="str"/>
      <x:c r="B96" s="38" t="str"/>
      <x:c r="C96" s="38" t="str"/>
      <x:c r="D96" s="38" t="str"/>
      <x:c r="E96" s="38" t="str"/>
      <x:c r="F96" s="38" t="str"/>
      <x:c r="G96" s="38" t="str"/>
      <x:c r="H96" s="39" t="str"/>
      <x:c r="I96" s="39" t="str"/>
      <x:c r="J96" s="38" t="str"/>
    </x:row>
    <x:row r="97" ht="34" customHeight="1">
      <x:c r="A97" s="39" t="str"/>
      <x:c r="B97" s="38" t="str"/>
      <x:c r="C97" s="38" t="str"/>
      <x:c r="D97" s="38" t="str"/>
      <x:c r="E97" s="38" t="str"/>
      <x:c r="F97" s="38" t="str"/>
      <x:c r="G97" s="38" t="str"/>
      <x:c r="H97" s="39" t="str"/>
      <x:c r="I97" s="39" t="str"/>
      <x:c r="J97" s="38" t="str"/>
    </x:row>
    <x:row r="98" ht="34" customHeight="1">
      <x:c r="A98" s="39" t="str"/>
      <x:c r="B98" s="38" t="str"/>
      <x:c r="C98" s="38" t="str"/>
      <x:c r="D98" s="38" t="str"/>
      <x:c r="E98" s="38" t="str"/>
      <x:c r="F98" s="38" t="str"/>
      <x:c r="G98" s="38" t="str"/>
      <x:c r="H98" s="39" t="str"/>
      <x:c r="I98" s="39" t="str"/>
      <x:c r="J98" s="38" t="str"/>
    </x:row>
    <x:row r="99" ht="34" customHeight="1">
      <x:c r="A99" s="39" t="str"/>
      <x:c r="B99" s="38" t="str"/>
      <x:c r="C99" s="38" t="str"/>
      <x:c r="D99" s="38" t="str"/>
      <x:c r="E99" s="38" t="str"/>
      <x:c r="F99" s="38" t="str"/>
      <x:c r="G99" s="38" t="str"/>
      <x:c r="H99" s="39" t="str"/>
      <x:c r="I99" s="39" t="str"/>
      <x:c r="J99" s="38" t="str"/>
    </x:row>
    <x:row r="100" ht="34" customHeight="1">
      <x:c r="A100" s="39" t="str"/>
      <x:c r="B100" s="38" t="str"/>
      <x:c r="C100" s="38" t="str"/>
      <x:c r="D100" s="38" t="str"/>
      <x:c r="E100" s="38" t="str"/>
      <x:c r="F100" s="38" t="str"/>
      <x:c r="G100" s="38" t="str"/>
      <x:c r="H100" s="39" t="str"/>
      <x:c r="I100" s="39" t="str"/>
      <x:c r="J100" s="38" t="str"/>
    </x:row>
    <x:row r="101" ht="34" customHeight="1">
      <x:c r="A101" s="39" t="str"/>
      <x:c r="B101" s="38" t="str"/>
      <x:c r="C101" s="38" t="str"/>
      <x:c r="D101" s="38" t="str"/>
      <x:c r="E101" s="38" t="str"/>
      <x:c r="F101" s="38" t="str"/>
      <x:c r="G101" s="38" t="str"/>
      <x:c r="H101" s="39" t="str"/>
      <x:c r="I101" s="39" t="str"/>
      <x:c r="J101" s="38" t="str"/>
    </x:row>
    <x:row r="102" ht="34" customHeight="1">
      <x:c r="A102" s="39" t="str"/>
      <x:c r="B102" s="38" t="str"/>
      <x:c r="C102" s="38" t="str"/>
      <x:c r="D102" s="38" t="str"/>
      <x:c r="E102" s="38" t="str"/>
      <x:c r="F102" s="38" t="str"/>
      <x:c r="G102" s="38" t="str"/>
      <x:c r="H102" s="39" t="str"/>
      <x:c r="I102" s="39" t="str"/>
      <x:c r="J102" s="38" t="str"/>
    </x:row>
    <x:row r="103" ht="34" customHeight="1">
      <x:c r="A103" s="39" t="str"/>
      <x:c r="B103" s="38" t="str"/>
      <x:c r="C103" s="38" t="str"/>
      <x:c r="D103" s="38" t="str"/>
      <x:c r="E103" s="38" t="str"/>
      <x:c r="F103" s="38" t="str"/>
      <x:c r="G103" s="38" t="str"/>
      <x:c r="H103" s="39" t="str"/>
      <x:c r="I103" s="39" t="str"/>
      <x:c r="J103" s="38" t="str"/>
    </x:row>
    <x:row r="104" ht="34" customHeight="1">
      <x:c r="A104" s="39" t="str"/>
      <x:c r="B104" s="38" t="str"/>
      <x:c r="C104" s="38" t="str"/>
      <x:c r="D104" s="38" t="str"/>
      <x:c r="E104" s="38" t="str"/>
      <x:c r="F104" s="38" t="str"/>
      <x:c r="G104" s="38" t="str"/>
      <x:c r="H104" s="39" t="str"/>
      <x:c r="I104" s="39" t="str"/>
      <x:c r="J104" s="38" t="str"/>
    </x:row>
    <x:row r="105" ht="34" customHeight="1">
      <x:c r="A105" s="39" t="str"/>
      <x:c r="B105" s="38" t="str"/>
      <x:c r="C105" s="38" t="str"/>
      <x:c r="D105" s="38" t="str"/>
      <x:c r="E105" s="38" t="str"/>
      <x:c r="F105" s="38" t="str"/>
      <x:c r="G105" s="38" t="str"/>
      <x:c r="H105" s="39" t="str"/>
      <x:c r="I105" s="39" t="str"/>
      <x:c r="J105" s="38" t="str"/>
    </x:row>
  </x:sheetData>
  <x:mergeCells>
    <x:mergeCell ref="A1:J2"/>
    <x:mergeCell ref="A3:J3"/>
  </x:mergeCells>
  <x:dataValidations count="2">
    <x:dataValidation type="list" sqref="H6:H105">
      <x:formula1>"예,아니오"</x:formula1>
    </x:dataValidation>
    <x:dataValidation type="list" sqref="I6:I105">
      <x:formula1>"사용,중지"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5" hidden="0" customWidth="1"/>
    <x:col min="2" max="2" width="12" hidden="0" customWidth="1"/>
    <x:col min="3" max="3" width="14" hidden="0" customWidth="1"/>
    <x:col min="4" max="4" width="11" hidden="0" customWidth="1"/>
    <x:col min="5" max="5" width="14" hidden="0" customWidth="1"/>
    <x:col min="6" max="6" width="14" hidden="0" customWidth="1"/>
    <x:col min="7" max="7" width="21" hidden="0" customWidth="1"/>
    <x:col min="8" max="8" width="12" hidden="0" customWidth="1"/>
    <x:col min="9" max="9" width="15" hidden="0" customWidth="1"/>
    <x:col min="10" max="10" width="34" hidden="0" customWidth="1"/>
    <x:col min="11" max="11" width="13" hidden="0" customWidth="1"/>
    <x:col min="12" max="12" width="30" hidden="0" customWidth="1"/>
    <x:col min="13" max="13" width="13" hidden="0" customWidth="1"/>
    <x:col min="14" max="14" width="15" hidden="0" customWidth="1"/>
    <x:col min="15" max="15" width="14" hidden="0" customWidth="1"/>
    <x:col min="16" max="16" width="20" hidden="0" customWidth="1"/>
    <x:col min="17" max="17" width="15" hidden="0" customWidth="1"/>
    <x:col min="18" max="18" width="12" hidden="0" customWidth="1"/>
  </x:cols>
  <x:sheetData>
    <x:row r="1">
      <x:c r="A1" s="4" t="str">
        <x:v>2. 작업 전 변경사항 확인</x:v>
      </x:c>
      <x:c r="B1" s="4" t="str">
        <x:v>2. 작업 전 변경사항 확인</x:v>
      </x:c>
      <x:c r="C1" s="4" t="str">
        <x:v>2. 작업 전 변경사항 확인</x:v>
      </x:c>
      <x:c r="D1" s="4" t="str">
        <x:v>2. 작업 전 변경사항 확인</x:v>
      </x:c>
      <x:c r="E1" s="4" t="str">
        <x:v>2. 작업 전 변경사항 확인</x:v>
      </x:c>
      <x:c r="F1" s="4" t="str">
        <x:v>2. 작업 전 변경사항 확인</x:v>
      </x:c>
      <x:c r="G1" s="4" t="str">
        <x:v>2. 작업 전 변경사항 확인</x:v>
      </x:c>
      <x:c r="H1" s="4" t="str">
        <x:v>2. 작업 전 변경사항 확인</x:v>
      </x:c>
      <x:c r="I1" s="4" t="str">
        <x:v>2. 작업 전 변경사항 확인</x:v>
      </x:c>
      <x:c r="J1" s="4" t="str">
        <x:v>2. 작업 전 변경사항 확인</x:v>
      </x:c>
      <x:c r="K1" s="4" t="str">
        <x:v>2. 작업 전 변경사항 확인</x:v>
      </x:c>
      <x:c r="L1" s="4" t="str">
        <x:v>2. 작업 전 변경사항 확인</x:v>
      </x:c>
      <x:c r="M1" s="4" t="str">
        <x:v>2. 작업 전 변경사항 확인</x:v>
      </x:c>
      <x:c r="N1" s="4" t="str">
        <x:v>2. 작업 전 변경사항 확인</x:v>
      </x:c>
      <x:c r="O1" s="4" t="str">
        <x:v>2. 작업 전 변경사항 확인</x:v>
      </x:c>
      <x:c r="P1" s="4" t="str">
        <x:v>2. 작업 전 변경사항 확인</x:v>
      </x:c>
      <x:c r="Q1" s="4" t="str">
        <x:v>2. 작업 전 변경사항 확인</x:v>
      </x:c>
      <x:c r="R1" s="4" t="str">
        <x:v>2. 작업 전 변경사항 확인</x:v>
      </x:c>
    </x:row>
    <x:row r="2">
      <x:c r="A2" s="4" t="str">
        <x:v>2. 작업 전 변경사항 확인</x:v>
      </x:c>
      <x:c r="B2" s="4" t="str">
        <x:v>2. 작업 전 변경사항 확인</x:v>
      </x:c>
      <x:c r="C2" s="4" t="str">
        <x:v>2. 작업 전 변경사항 확인</x:v>
      </x:c>
      <x:c r="D2" s="4" t="str">
        <x:v>2. 작업 전 변경사항 확인</x:v>
      </x:c>
      <x:c r="E2" s="4" t="str">
        <x:v>2. 작업 전 변경사항 확인</x:v>
      </x:c>
      <x:c r="F2" s="4" t="str">
        <x:v>2. 작업 전 변경사항 확인</x:v>
      </x:c>
      <x:c r="G2" s="4" t="str">
        <x:v>2. 작업 전 변경사항 확인</x:v>
      </x:c>
      <x:c r="H2" s="4" t="str">
        <x:v>2. 작업 전 변경사항 확인</x:v>
      </x:c>
      <x:c r="I2" s="4" t="str">
        <x:v>2. 작업 전 변경사항 확인</x:v>
      </x:c>
      <x:c r="J2" s="4" t="str">
        <x:v>2. 작업 전 변경사항 확인</x:v>
      </x:c>
      <x:c r="K2" s="4" t="str">
        <x:v>2. 작업 전 변경사항 확인</x:v>
      </x:c>
      <x:c r="L2" s="4" t="str">
        <x:v>2. 작업 전 변경사항 확인</x:v>
      </x:c>
      <x:c r="M2" s="4" t="str">
        <x:v>2. 작업 전 변경사항 확인</x:v>
      </x:c>
      <x:c r="N2" s="4" t="str">
        <x:v>2. 작업 전 변경사항 확인</x:v>
      </x:c>
      <x:c r="O2" s="4" t="str">
        <x:v>2. 작업 전 변경사항 확인</x:v>
      </x:c>
      <x:c r="P2" s="4" t="str">
        <x:v>2. 작업 전 변경사항 확인</x:v>
      </x:c>
      <x:c r="Q2" s="4" t="str">
        <x:v>2. 작업 전 변경사항 확인</x:v>
      </x:c>
      <x:c r="R2" s="4" t="str">
        <x:v>2. 작업 전 변경사항 확인</x:v>
      </x:c>
    </x:row>
    <x:row r="3">
      <x:c r="A3" s="37" t="str">
        <x:v>변화 자체보다 ‘기존 평가에 없던 추가 위험이 생길 우려가 있는지’를 확인합니다. 의심되면 작업 보류·임시 통제 후 수시평가로 연결하세요.</x:v>
      </x:c>
      <x:c r="B3" s="37" t="str">
        <x:v>변화 자체보다 ‘기존 평가에 없던 추가 위험이 생길 우려가 있는지’를 확인합니다. 의심되면 작업 보류·임시 통제 후 수시평가로 연결하세요.</x:v>
      </x:c>
      <x:c r="C3" s="37" t="str">
        <x:v>변화 자체보다 ‘기존 평가에 없던 추가 위험이 생길 우려가 있는지’를 확인합니다. 의심되면 작업 보류·임시 통제 후 수시평가로 연결하세요.</x:v>
      </x:c>
      <x:c r="D3" s="37" t="str">
        <x:v>변화 자체보다 ‘기존 평가에 없던 추가 위험이 생길 우려가 있는지’를 확인합니다. 의심되면 작업 보류·임시 통제 후 수시평가로 연결하세요.</x:v>
      </x:c>
      <x:c r="E3" s="37" t="str">
        <x:v>변화 자체보다 ‘기존 평가에 없던 추가 위험이 생길 우려가 있는지’를 확인합니다. 의심되면 작업 보류·임시 통제 후 수시평가로 연결하세요.</x:v>
      </x:c>
      <x:c r="F3" s="37" t="str">
        <x:v>변화 자체보다 ‘기존 평가에 없던 추가 위험이 생길 우려가 있는지’를 확인합니다. 의심되면 작업 보류·임시 통제 후 수시평가로 연결하세요.</x:v>
      </x:c>
      <x:c r="G3" s="37" t="str">
        <x:v>변화 자체보다 ‘기존 평가에 없던 추가 위험이 생길 우려가 있는지’를 확인합니다. 의심되면 작업 보류·임시 통제 후 수시평가로 연결하세요.</x:v>
      </x:c>
      <x:c r="H3" s="37" t="str">
        <x:v>변화 자체보다 ‘기존 평가에 없던 추가 위험이 생길 우려가 있는지’를 확인합니다. 의심되면 작업 보류·임시 통제 후 수시평가로 연결하세요.</x:v>
      </x:c>
      <x:c r="I3" s="37" t="str">
        <x:v>변화 자체보다 ‘기존 평가에 없던 추가 위험이 생길 우려가 있는지’를 확인합니다. 의심되면 작업 보류·임시 통제 후 수시평가로 연결하세요.</x:v>
      </x:c>
      <x:c r="J3" s="37" t="str">
        <x:v>변화 자체보다 ‘기존 평가에 없던 추가 위험이 생길 우려가 있는지’를 확인합니다. 의심되면 작업 보류·임시 통제 후 수시평가로 연결하세요.</x:v>
      </x:c>
      <x:c r="K3" s="37" t="str">
        <x:v>변화 자체보다 ‘기존 평가에 없던 추가 위험이 생길 우려가 있는지’를 확인합니다. 의심되면 작업 보류·임시 통제 후 수시평가로 연결하세요.</x:v>
      </x:c>
      <x:c r="L3" s="37" t="str">
        <x:v>변화 자체보다 ‘기존 평가에 없던 추가 위험이 생길 우려가 있는지’를 확인합니다. 의심되면 작업 보류·임시 통제 후 수시평가로 연결하세요.</x:v>
      </x:c>
      <x:c r="M3" s="37" t="str">
        <x:v>변화 자체보다 ‘기존 평가에 없던 추가 위험이 생길 우려가 있는지’를 확인합니다. 의심되면 작업 보류·임시 통제 후 수시평가로 연결하세요.</x:v>
      </x:c>
      <x:c r="N3" s="37" t="str">
        <x:v>변화 자체보다 ‘기존 평가에 없던 추가 위험이 생길 우려가 있는지’를 확인합니다. 의심되면 작업 보류·임시 통제 후 수시평가로 연결하세요.</x:v>
      </x:c>
      <x:c r="O3" s="37" t="str">
        <x:v>변화 자체보다 ‘기존 평가에 없던 추가 위험이 생길 우려가 있는지’를 확인합니다. 의심되면 작업 보류·임시 통제 후 수시평가로 연결하세요.</x:v>
      </x:c>
      <x:c r="P3" s="37" t="str">
        <x:v>변화 자체보다 ‘기존 평가에 없던 추가 위험이 생길 우려가 있는지’를 확인합니다. 의심되면 작업 보류·임시 통제 후 수시평가로 연결하세요.</x:v>
      </x:c>
      <x:c r="Q3" s="37" t="str">
        <x:v>변화 자체보다 ‘기존 평가에 없던 추가 위험이 생길 우려가 있는지’를 확인합니다. 의심되면 작업 보류·임시 통제 후 수시평가로 연결하세요.</x:v>
      </x:c>
      <x:c r="R3" s="37" t="str">
        <x:v>변화 자체보다 ‘기존 평가에 없던 추가 위험이 생길 우려가 있는지’를 확인합니다. 의심되면 작업 보류·임시 통제 후 수시평가로 연결하세요.</x:v>
      </x:c>
    </x:row>
    <x:row r="5" ht="42" customHeight="1">
      <x:c r="A5" s="18" t="str">
        <x:v>변경ID</x:v>
      </x:c>
      <x:c r="B5" s="18" t="str">
        <x:v>확인일</x:v>
      </x:c>
      <x:c r="C5" s="18" t="str">
        <x:v>작업ID</x:v>
      </x:c>
      <x:c r="D5" s="18" t="str">
        <x:v>부서</x:v>
      </x:c>
      <x:c r="E5" s="18" t="str">
        <x:v>공정</x:v>
      </x:c>
      <x:c r="F5" s="18" t="str">
        <x:v>장소</x:v>
      </x:c>
      <x:c r="G5" s="18" t="str">
        <x:v>작업명</x:v>
      </x:c>
      <x:c r="H5" s="18" t="str">
        <x:v>작업계획일</x:v>
      </x:c>
      <x:c r="I5" s="18" t="str">
        <x:v>변경유형</x:v>
      </x:c>
      <x:c r="J5" s="18" t="str">
        <x:v>변경내용</x:v>
      </x:c>
      <x:c r="K5" s="18" t="str">
        <x:v>추가 위험 우려</x:v>
      </x:c>
      <x:c r="L5" s="18" t="str">
        <x:v>즉시조치</x:v>
      </x:c>
      <x:c r="M5" s="18" t="str">
        <x:v>수시평가 필요</x:v>
      </x:c>
      <x:c r="N5" s="18" t="str">
        <x:v>작업개시 판단</x:v>
      </x:c>
      <x:c r="O5" s="18" t="str">
        <x:v>확인자</x:v>
      </x:c>
      <x:c r="P5" s="18" t="str">
        <x:v>참여근로자</x:v>
      </x:c>
      <x:c r="Q5" s="18" t="str">
        <x:v>관련 평가ID</x:v>
      </x:c>
      <x:c r="R5" s="18" t="str">
        <x:v>공유일</x:v>
      </x:c>
    </x:row>
    <x:row r="6" ht="42" customHeight="1">
      <x:c r="A6" s="38" t="str">
        <x:v>CHG-2026-001</x:v>
      </x:c>
      <x:c r="B6" s="41" t="n">
        <x:v>46256</x:v>
      </x:c>
      <x:c r="C6" s="38" t="str">
        <x:v>TASK-001</x:v>
      </x:c>
      <x:c r="D6" s="40" t="str">
        <x:f>IFERROR(VLOOKUP(C6,'작업목록'!$A$6:$J$105,2,FALSE),"")</x:f>
        <x:v>물류팀</x:v>
      </x:c>
      <x:c r="E6" s="40" t="str">
        <x:f>IFERROR(VLOOKUP(C6,'작업목록'!$A$6:$J$105,3,FALSE),"")</x:f>
        <x:v>자재 운반</x:v>
      </x:c>
      <x:c r="F6" s="40" t="str">
        <x:f>IFERROR(VLOOKUP(C6,'작업목록'!$A$6:$J$105,4,FALSE),"")</x:f>
        <x:v>자재창고</x:v>
      </x:c>
      <x:c r="G6" s="40" t="str">
        <x:f>IFERROR(VLOOKUP(C6,'작업목록'!$A$6:$J$105,5,FALSE),"")</x:f>
        <x:v>지게차 자재 운반</x:v>
      </x:c>
      <x:c r="H6" s="41" t="n">
        <x:v>46258</x:v>
      </x:c>
      <x:c r="I6" s="38" t="str">
        <x:v>방법·절차</x:v>
      </x:c>
      <x:c r="J6" s="38" t="str">
        <x:v>교차로 우회로 폐쇄로 지게차가 보행통로 인접 구간을 통과</x:v>
      </x:c>
      <x:c r="K6" s="38" t="str">
        <x:v>예</x:v>
      </x:c>
      <x:c r="L6" s="38" t="str">
        <x:v>해당 구간 통행 통제, 임시 유도자 배치</x:v>
      </x:c>
      <x:c r="M6" s="40" t="str">
        <x:f>IF(A6="","",IF(K6="예","필요",IF(K6="아니오","불필요","검토중")))</x:f>
        <x:v>필요</x:v>
      </x:c>
      <x:c r="N6" s="38" t="str">
        <x:v>작업보류</x:v>
      </x:c>
      <x:c r="O6" s="38" t="str">
        <x:v>관리감독자</x:v>
      </x:c>
      <x:c r="P6" s="38" t="str">
        <x:v>운전자·유도자</x:v>
      </x:c>
      <x:c r="Q6" s="40" t="str">
        <x:f>IFERROR(INDEX('수시평가'!$A$6:$A$105,MATCH(A6,'수시평가'!$C$6:$C$105,0)),"")</x:f>
        <x:v>RA-2026-001</x:v>
      </x:c>
      <x:c r="R6" s="41" t="n">
        <x:v>46256</x:v>
      </x:c>
    </x:row>
    <x:row r="7" ht="42" customHeight="1">
      <x:c r="A7" s="38" t="str"/>
      <x:c r="B7" s="41"/>
      <x:c r="C7" s="38" t="str"/>
      <x:c r="D7" s="40" t="str">
        <x:f>IFERROR(VLOOKUP(C7,'작업목록'!$A$6:$J$105,2,FALSE),"")</x:f>
      </x:c>
      <x:c r="E7" s="40" t="str">
        <x:f>IFERROR(VLOOKUP(C7,'작업목록'!$A$6:$J$105,3,FALSE),"")</x:f>
      </x:c>
      <x:c r="F7" s="40" t="str">
        <x:f>IFERROR(VLOOKUP(C7,'작업목록'!$A$6:$J$105,4,FALSE),"")</x:f>
      </x:c>
      <x:c r="G7" s="40" t="str">
        <x:f>IFERROR(VLOOKUP(C7,'작업목록'!$A$6:$J$105,5,FALSE),"")</x:f>
      </x:c>
      <x:c r="H7" s="41"/>
      <x:c r="I7" s="38" t="str"/>
      <x:c r="J7" s="38" t="str"/>
      <x:c r="K7" s="38" t="str"/>
      <x:c r="L7" s="38" t="str"/>
      <x:c r="M7" s="40" t="str">
        <x:f>IF(A7="","",IF(K7="예","필요",IF(K7="아니오","불필요","검토중")))</x:f>
      </x:c>
      <x:c r="N7" s="38" t="str"/>
      <x:c r="O7" s="38" t="str"/>
      <x:c r="P7" s="38" t="str"/>
      <x:c r="Q7" s="40" t="str">
        <x:f>IFERROR(INDEX('수시평가'!$A$6:$A$105,MATCH(A7,'수시평가'!$C$6:$C$105,0)),"")</x:f>
      </x:c>
      <x:c r="R7" s="41"/>
    </x:row>
    <x:row r="8" ht="42" customHeight="1">
      <x:c r="A8" s="38" t="str"/>
      <x:c r="B8" s="41"/>
      <x:c r="C8" s="38" t="str"/>
      <x:c r="D8" s="40" t="str">
        <x:f>IFERROR(VLOOKUP(C8,'작업목록'!$A$6:$J$105,2,FALSE),"")</x:f>
      </x:c>
      <x:c r="E8" s="40" t="str">
        <x:f>IFERROR(VLOOKUP(C8,'작업목록'!$A$6:$J$105,3,FALSE),"")</x:f>
      </x:c>
      <x:c r="F8" s="40" t="str">
        <x:f>IFERROR(VLOOKUP(C8,'작업목록'!$A$6:$J$105,4,FALSE),"")</x:f>
      </x:c>
      <x:c r="G8" s="40" t="str">
        <x:f>IFERROR(VLOOKUP(C8,'작업목록'!$A$6:$J$105,5,FALSE),"")</x:f>
      </x:c>
      <x:c r="H8" s="41"/>
      <x:c r="I8" s="38" t="str"/>
      <x:c r="J8" s="38" t="str"/>
      <x:c r="K8" s="38" t="str"/>
      <x:c r="L8" s="38" t="str"/>
      <x:c r="M8" s="40" t="str">
        <x:f>IF(A8="","",IF(K8="예","필요",IF(K8="아니오","불필요","검토중")))</x:f>
      </x:c>
      <x:c r="N8" s="38" t="str"/>
      <x:c r="O8" s="38" t="str"/>
      <x:c r="P8" s="38" t="str"/>
      <x:c r="Q8" s="40" t="str">
        <x:f>IFERROR(INDEX('수시평가'!$A$6:$A$105,MATCH(A8,'수시평가'!$C$6:$C$105,0)),"")</x:f>
      </x:c>
      <x:c r="R8" s="41"/>
    </x:row>
    <x:row r="9" ht="42" customHeight="1">
      <x:c r="A9" s="38" t="str"/>
      <x:c r="B9" s="41"/>
      <x:c r="C9" s="38" t="str"/>
      <x:c r="D9" s="40" t="str">
        <x:f>IFERROR(VLOOKUP(C9,'작업목록'!$A$6:$J$105,2,FALSE),"")</x:f>
      </x:c>
      <x:c r="E9" s="40" t="str">
        <x:f>IFERROR(VLOOKUP(C9,'작업목록'!$A$6:$J$105,3,FALSE),"")</x:f>
      </x:c>
      <x:c r="F9" s="40" t="str">
        <x:f>IFERROR(VLOOKUP(C9,'작업목록'!$A$6:$J$105,4,FALSE),"")</x:f>
      </x:c>
      <x:c r="G9" s="40" t="str">
        <x:f>IFERROR(VLOOKUP(C9,'작업목록'!$A$6:$J$105,5,FALSE),"")</x:f>
      </x:c>
      <x:c r="H9" s="41"/>
      <x:c r="I9" s="38" t="str"/>
      <x:c r="J9" s="38" t="str"/>
      <x:c r="K9" s="38" t="str"/>
      <x:c r="L9" s="38" t="str"/>
      <x:c r="M9" s="40" t="str">
        <x:f>IF(A9="","",IF(K9="예","필요",IF(K9="아니오","불필요","검토중")))</x:f>
      </x:c>
      <x:c r="N9" s="38" t="str"/>
      <x:c r="O9" s="38" t="str"/>
      <x:c r="P9" s="38" t="str"/>
      <x:c r="Q9" s="40" t="str">
        <x:f>IFERROR(INDEX('수시평가'!$A$6:$A$105,MATCH(A9,'수시평가'!$C$6:$C$105,0)),"")</x:f>
      </x:c>
      <x:c r="R9" s="41"/>
    </x:row>
    <x:row r="10" ht="42" customHeight="1">
      <x:c r="A10" s="38" t="str"/>
      <x:c r="B10" s="41"/>
      <x:c r="C10" s="38" t="str"/>
      <x:c r="D10" s="40" t="str">
        <x:f>IFERROR(VLOOKUP(C10,'작업목록'!$A$6:$J$105,2,FALSE),"")</x:f>
      </x:c>
      <x:c r="E10" s="40" t="str">
        <x:f>IFERROR(VLOOKUP(C10,'작업목록'!$A$6:$J$105,3,FALSE),"")</x:f>
      </x:c>
      <x:c r="F10" s="40" t="str">
        <x:f>IFERROR(VLOOKUP(C10,'작업목록'!$A$6:$J$105,4,FALSE),"")</x:f>
      </x:c>
      <x:c r="G10" s="40" t="str">
        <x:f>IFERROR(VLOOKUP(C10,'작업목록'!$A$6:$J$105,5,FALSE),"")</x:f>
      </x:c>
      <x:c r="H10" s="41"/>
      <x:c r="I10" s="38" t="str"/>
      <x:c r="J10" s="38" t="str"/>
      <x:c r="K10" s="38" t="str"/>
      <x:c r="L10" s="38" t="str"/>
      <x:c r="M10" s="40" t="str">
        <x:f>IF(A10="","",IF(K10="예","필요",IF(K10="아니오","불필요","검토중")))</x:f>
      </x:c>
      <x:c r="N10" s="38" t="str"/>
      <x:c r="O10" s="38" t="str"/>
      <x:c r="P10" s="38" t="str"/>
      <x:c r="Q10" s="40" t="str">
        <x:f>IFERROR(INDEX('수시평가'!$A$6:$A$105,MATCH(A10,'수시평가'!$C$6:$C$105,0)),"")</x:f>
      </x:c>
      <x:c r="R10" s="41"/>
    </x:row>
    <x:row r="11" ht="42" customHeight="1">
      <x:c r="A11" s="38" t="str"/>
      <x:c r="B11" s="41"/>
      <x:c r="C11" s="38" t="str"/>
      <x:c r="D11" s="40" t="str">
        <x:f>IFERROR(VLOOKUP(C11,'작업목록'!$A$6:$J$105,2,FALSE),"")</x:f>
      </x:c>
      <x:c r="E11" s="40" t="str">
        <x:f>IFERROR(VLOOKUP(C11,'작업목록'!$A$6:$J$105,3,FALSE),"")</x:f>
      </x:c>
      <x:c r="F11" s="40" t="str">
        <x:f>IFERROR(VLOOKUP(C11,'작업목록'!$A$6:$J$105,4,FALSE),"")</x:f>
      </x:c>
      <x:c r="G11" s="40" t="str">
        <x:f>IFERROR(VLOOKUP(C11,'작업목록'!$A$6:$J$105,5,FALSE),"")</x:f>
      </x:c>
      <x:c r="H11" s="41"/>
      <x:c r="I11" s="38" t="str"/>
      <x:c r="J11" s="38" t="str"/>
      <x:c r="K11" s="38" t="str"/>
      <x:c r="L11" s="38" t="str"/>
      <x:c r="M11" s="40" t="str">
        <x:f>IF(A11="","",IF(K11="예","필요",IF(K11="아니오","불필요","검토중")))</x:f>
      </x:c>
      <x:c r="N11" s="38" t="str"/>
      <x:c r="O11" s="38" t="str"/>
      <x:c r="P11" s="38" t="str"/>
      <x:c r="Q11" s="40" t="str">
        <x:f>IFERROR(INDEX('수시평가'!$A$6:$A$105,MATCH(A11,'수시평가'!$C$6:$C$105,0)),"")</x:f>
      </x:c>
      <x:c r="R11" s="41"/>
    </x:row>
    <x:row r="12" ht="42" customHeight="1">
      <x:c r="A12" s="38" t="str"/>
      <x:c r="B12" s="41"/>
      <x:c r="C12" s="38" t="str"/>
      <x:c r="D12" s="40" t="str">
        <x:f>IFERROR(VLOOKUP(C12,'작업목록'!$A$6:$J$105,2,FALSE),"")</x:f>
      </x:c>
      <x:c r="E12" s="40" t="str">
        <x:f>IFERROR(VLOOKUP(C12,'작업목록'!$A$6:$J$105,3,FALSE),"")</x:f>
      </x:c>
      <x:c r="F12" s="40" t="str">
        <x:f>IFERROR(VLOOKUP(C12,'작업목록'!$A$6:$J$105,4,FALSE),"")</x:f>
      </x:c>
      <x:c r="G12" s="40" t="str">
        <x:f>IFERROR(VLOOKUP(C12,'작업목록'!$A$6:$J$105,5,FALSE),"")</x:f>
      </x:c>
      <x:c r="H12" s="41"/>
      <x:c r="I12" s="38" t="str"/>
      <x:c r="J12" s="38" t="str"/>
      <x:c r="K12" s="38" t="str"/>
      <x:c r="L12" s="38" t="str"/>
      <x:c r="M12" s="40" t="str">
        <x:f>IF(A12="","",IF(K12="예","필요",IF(K12="아니오","불필요","검토중")))</x:f>
      </x:c>
      <x:c r="N12" s="38" t="str"/>
      <x:c r="O12" s="38" t="str"/>
      <x:c r="P12" s="38" t="str"/>
      <x:c r="Q12" s="40" t="str">
        <x:f>IFERROR(INDEX('수시평가'!$A$6:$A$105,MATCH(A12,'수시평가'!$C$6:$C$105,0)),"")</x:f>
      </x:c>
      <x:c r="R12" s="41"/>
    </x:row>
    <x:row r="13" ht="42" customHeight="1">
      <x:c r="A13" s="38" t="str"/>
      <x:c r="B13" s="41"/>
      <x:c r="C13" s="38" t="str"/>
      <x:c r="D13" s="40" t="str">
        <x:f>IFERROR(VLOOKUP(C13,'작업목록'!$A$6:$J$105,2,FALSE),"")</x:f>
      </x:c>
      <x:c r="E13" s="40" t="str">
        <x:f>IFERROR(VLOOKUP(C13,'작업목록'!$A$6:$J$105,3,FALSE),"")</x:f>
      </x:c>
      <x:c r="F13" s="40" t="str">
        <x:f>IFERROR(VLOOKUP(C13,'작업목록'!$A$6:$J$105,4,FALSE),"")</x:f>
      </x:c>
      <x:c r="G13" s="40" t="str">
        <x:f>IFERROR(VLOOKUP(C13,'작업목록'!$A$6:$J$105,5,FALSE),"")</x:f>
      </x:c>
      <x:c r="H13" s="41"/>
      <x:c r="I13" s="38" t="str"/>
      <x:c r="J13" s="38" t="str"/>
      <x:c r="K13" s="38" t="str"/>
      <x:c r="L13" s="38" t="str"/>
      <x:c r="M13" s="40" t="str">
        <x:f>IF(A13="","",IF(K13="예","필요",IF(K13="아니오","불필요","검토중")))</x:f>
      </x:c>
      <x:c r="N13" s="38" t="str"/>
      <x:c r="O13" s="38" t="str"/>
      <x:c r="P13" s="38" t="str"/>
      <x:c r="Q13" s="40" t="str">
        <x:f>IFERROR(INDEX('수시평가'!$A$6:$A$105,MATCH(A13,'수시평가'!$C$6:$C$105,0)),"")</x:f>
      </x:c>
      <x:c r="R13" s="41"/>
    </x:row>
    <x:row r="14" ht="42" customHeight="1">
      <x:c r="A14" s="38" t="str"/>
      <x:c r="B14" s="41"/>
      <x:c r="C14" s="38" t="str"/>
      <x:c r="D14" s="40" t="str">
        <x:f>IFERROR(VLOOKUP(C14,'작업목록'!$A$6:$J$105,2,FALSE),"")</x:f>
      </x:c>
      <x:c r="E14" s="40" t="str">
        <x:f>IFERROR(VLOOKUP(C14,'작업목록'!$A$6:$J$105,3,FALSE),"")</x:f>
      </x:c>
      <x:c r="F14" s="40" t="str">
        <x:f>IFERROR(VLOOKUP(C14,'작업목록'!$A$6:$J$105,4,FALSE),"")</x:f>
      </x:c>
      <x:c r="G14" s="40" t="str">
        <x:f>IFERROR(VLOOKUP(C14,'작업목록'!$A$6:$J$105,5,FALSE),"")</x:f>
      </x:c>
      <x:c r="H14" s="41"/>
      <x:c r="I14" s="38" t="str"/>
      <x:c r="J14" s="38" t="str"/>
      <x:c r="K14" s="38" t="str"/>
      <x:c r="L14" s="38" t="str"/>
      <x:c r="M14" s="40" t="str">
        <x:f>IF(A14="","",IF(K14="예","필요",IF(K14="아니오","불필요","검토중")))</x:f>
      </x:c>
      <x:c r="N14" s="38" t="str"/>
      <x:c r="O14" s="38" t="str"/>
      <x:c r="P14" s="38" t="str"/>
      <x:c r="Q14" s="40" t="str">
        <x:f>IFERROR(INDEX('수시평가'!$A$6:$A$105,MATCH(A14,'수시평가'!$C$6:$C$105,0)),"")</x:f>
      </x:c>
      <x:c r="R14" s="41"/>
    </x:row>
    <x:row r="15" ht="42" customHeight="1">
      <x:c r="A15" s="38" t="str"/>
      <x:c r="B15" s="41"/>
      <x:c r="C15" s="38" t="str"/>
      <x:c r="D15" s="40" t="str">
        <x:f>IFERROR(VLOOKUP(C15,'작업목록'!$A$6:$J$105,2,FALSE),"")</x:f>
      </x:c>
      <x:c r="E15" s="40" t="str">
        <x:f>IFERROR(VLOOKUP(C15,'작업목록'!$A$6:$J$105,3,FALSE),"")</x:f>
      </x:c>
      <x:c r="F15" s="40" t="str">
        <x:f>IFERROR(VLOOKUP(C15,'작업목록'!$A$6:$J$105,4,FALSE),"")</x:f>
      </x:c>
      <x:c r="G15" s="40" t="str">
        <x:f>IFERROR(VLOOKUP(C15,'작업목록'!$A$6:$J$105,5,FALSE),"")</x:f>
      </x:c>
      <x:c r="H15" s="41"/>
      <x:c r="I15" s="38" t="str"/>
      <x:c r="J15" s="38" t="str"/>
      <x:c r="K15" s="38" t="str"/>
      <x:c r="L15" s="38" t="str"/>
      <x:c r="M15" s="40" t="str">
        <x:f>IF(A15="","",IF(K15="예","필요",IF(K15="아니오","불필요","검토중")))</x:f>
      </x:c>
      <x:c r="N15" s="38" t="str"/>
      <x:c r="O15" s="38" t="str"/>
      <x:c r="P15" s="38" t="str"/>
      <x:c r="Q15" s="40" t="str">
        <x:f>IFERROR(INDEX('수시평가'!$A$6:$A$105,MATCH(A15,'수시평가'!$C$6:$C$105,0)),"")</x:f>
      </x:c>
      <x:c r="R15" s="41"/>
    </x:row>
    <x:row r="16" ht="42" customHeight="1">
      <x:c r="A16" s="38" t="str"/>
      <x:c r="B16" s="41"/>
      <x:c r="C16" s="38" t="str"/>
      <x:c r="D16" s="40" t="str">
        <x:f>IFERROR(VLOOKUP(C16,'작업목록'!$A$6:$J$105,2,FALSE),"")</x:f>
      </x:c>
      <x:c r="E16" s="40" t="str">
        <x:f>IFERROR(VLOOKUP(C16,'작업목록'!$A$6:$J$105,3,FALSE),"")</x:f>
      </x:c>
      <x:c r="F16" s="40" t="str">
        <x:f>IFERROR(VLOOKUP(C16,'작업목록'!$A$6:$J$105,4,FALSE),"")</x:f>
      </x:c>
      <x:c r="G16" s="40" t="str">
        <x:f>IFERROR(VLOOKUP(C16,'작업목록'!$A$6:$J$105,5,FALSE),"")</x:f>
      </x:c>
      <x:c r="H16" s="41"/>
      <x:c r="I16" s="38" t="str"/>
      <x:c r="J16" s="38" t="str"/>
      <x:c r="K16" s="38" t="str"/>
      <x:c r="L16" s="38" t="str"/>
      <x:c r="M16" s="40" t="str">
        <x:f>IF(A16="","",IF(K16="예","필요",IF(K16="아니오","불필요","검토중")))</x:f>
      </x:c>
      <x:c r="N16" s="38" t="str"/>
      <x:c r="O16" s="38" t="str"/>
      <x:c r="P16" s="38" t="str"/>
      <x:c r="Q16" s="40" t="str">
        <x:f>IFERROR(INDEX('수시평가'!$A$6:$A$105,MATCH(A16,'수시평가'!$C$6:$C$105,0)),"")</x:f>
      </x:c>
      <x:c r="R16" s="41"/>
    </x:row>
    <x:row r="17" ht="42" customHeight="1">
      <x:c r="A17" s="38" t="str"/>
      <x:c r="B17" s="41"/>
      <x:c r="C17" s="38" t="str"/>
      <x:c r="D17" s="40" t="str">
        <x:f>IFERROR(VLOOKUP(C17,'작업목록'!$A$6:$J$105,2,FALSE),"")</x:f>
      </x:c>
      <x:c r="E17" s="40" t="str">
        <x:f>IFERROR(VLOOKUP(C17,'작업목록'!$A$6:$J$105,3,FALSE),"")</x:f>
      </x:c>
      <x:c r="F17" s="40" t="str">
        <x:f>IFERROR(VLOOKUP(C17,'작업목록'!$A$6:$J$105,4,FALSE),"")</x:f>
      </x:c>
      <x:c r="G17" s="40" t="str">
        <x:f>IFERROR(VLOOKUP(C17,'작업목록'!$A$6:$J$105,5,FALSE),"")</x:f>
      </x:c>
      <x:c r="H17" s="41"/>
      <x:c r="I17" s="38" t="str"/>
      <x:c r="J17" s="38" t="str"/>
      <x:c r="K17" s="38" t="str"/>
      <x:c r="L17" s="38" t="str"/>
      <x:c r="M17" s="40" t="str">
        <x:f>IF(A17="","",IF(K17="예","필요",IF(K17="아니오","불필요","검토중")))</x:f>
      </x:c>
      <x:c r="N17" s="38" t="str"/>
      <x:c r="O17" s="38" t="str"/>
      <x:c r="P17" s="38" t="str"/>
      <x:c r="Q17" s="40" t="str">
        <x:f>IFERROR(INDEX('수시평가'!$A$6:$A$105,MATCH(A17,'수시평가'!$C$6:$C$105,0)),"")</x:f>
      </x:c>
      <x:c r="R17" s="41"/>
    </x:row>
    <x:row r="18" ht="42" customHeight="1">
      <x:c r="A18" s="38" t="str"/>
      <x:c r="B18" s="41"/>
      <x:c r="C18" s="38" t="str"/>
      <x:c r="D18" s="40" t="str">
        <x:f>IFERROR(VLOOKUP(C18,'작업목록'!$A$6:$J$105,2,FALSE),"")</x:f>
      </x:c>
      <x:c r="E18" s="40" t="str">
        <x:f>IFERROR(VLOOKUP(C18,'작업목록'!$A$6:$J$105,3,FALSE),"")</x:f>
      </x:c>
      <x:c r="F18" s="40" t="str">
        <x:f>IFERROR(VLOOKUP(C18,'작업목록'!$A$6:$J$105,4,FALSE),"")</x:f>
      </x:c>
      <x:c r="G18" s="40" t="str">
        <x:f>IFERROR(VLOOKUP(C18,'작업목록'!$A$6:$J$105,5,FALSE),"")</x:f>
      </x:c>
      <x:c r="H18" s="41"/>
      <x:c r="I18" s="38" t="str"/>
      <x:c r="J18" s="38" t="str"/>
      <x:c r="K18" s="38" t="str"/>
      <x:c r="L18" s="38" t="str"/>
      <x:c r="M18" s="40" t="str">
        <x:f>IF(A18="","",IF(K18="예","필요",IF(K18="아니오","불필요","검토중")))</x:f>
      </x:c>
      <x:c r="N18" s="38" t="str"/>
      <x:c r="O18" s="38" t="str"/>
      <x:c r="P18" s="38" t="str"/>
      <x:c r="Q18" s="40" t="str">
        <x:f>IFERROR(INDEX('수시평가'!$A$6:$A$105,MATCH(A18,'수시평가'!$C$6:$C$105,0)),"")</x:f>
      </x:c>
      <x:c r="R18" s="41"/>
    </x:row>
    <x:row r="19" ht="42" customHeight="1">
      <x:c r="A19" s="38" t="str"/>
      <x:c r="B19" s="41"/>
      <x:c r="C19" s="38" t="str"/>
      <x:c r="D19" s="40" t="str">
        <x:f>IFERROR(VLOOKUP(C19,'작업목록'!$A$6:$J$105,2,FALSE),"")</x:f>
      </x:c>
      <x:c r="E19" s="40" t="str">
        <x:f>IFERROR(VLOOKUP(C19,'작업목록'!$A$6:$J$105,3,FALSE),"")</x:f>
      </x:c>
      <x:c r="F19" s="40" t="str">
        <x:f>IFERROR(VLOOKUP(C19,'작업목록'!$A$6:$J$105,4,FALSE),"")</x:f>
      </x:c>
      <x:c r="G19" s="40" t="str">
        <x:f>IFERROR(VLOOKUP(C19,'작업목록'!$A$6:$J$105,5,FALSE),"")</x:f>
      </x:c>
      <x:c r="H19" s="41"/>
      <x:c r="I19" s="38" t="str"/>
      <x:c r="J19" s="38" t="str"/>
      <x:c r="K19" s="38" t="str"/>
      <x:c r="L19" s="38" t="str"/>
      <x:c r="M19" s="40" t="str">
        <x:f>IF(A19="","",IF(K19="예","필요",IF(K19="아니오","불필요","검토중")))</x:f>
      </x:c>
      <x:c r="N19" s="38" t="str"/>
      <x:c r="O19" s="38" t="str"/>
      <x:c r="P19" s="38" t="str"/>
      <x:c r="Q19" s="40" t="str">
        <x:f>IFERROR(INDEX('수시평가'!$A$6:$A$105,MATCH(A19,'수시평가'!$C$6:$C$105,0)),"")</x:f>
      </x:c>
      <x:c r="R19" s="41"/>
    </x:row>
    <x:row r="20" ht="42" customHeight="1">
      <x:c r="A20" s="38" t="str"/>
      <x:c r="B20" s="41"/>
      <x:c r="C20" s="38" t="str"/>
      <x:c r="D20" s="40" t="str">
        <x:f>IFERROR(VLOOKUP(C20,'작업목록'!$A$6:$J$105,2,FALSE),"")</x:f>
      </x:c>
      <x:c r="E20" s="40" t="str">
        <x:f>IFERROR(VLOOKUP(C20,'작업목록'!$A$6:$J$105,3,FALSE),"")</x:f>
      </x:c>
      <x:c r="F20" s="40" t="str">
        <x:f>IFERROR(VLOOKUP(C20,'작업목록'!$A$6:$J$105,4,FALSE),"")</x:f>
      </x:c>
      <x:c r="G20" s="40" t="str">
        <x:f>IFERROR(VLOOKUP(C20,'작업목록'!$A$6:$J$105,5,FALSE),"")</x:f>
      </x:c>
      <x:c r="H20" s="41"/>
      <x:c r="I20" s="38" t="str"/>
      <x:c r="J20" s="38" t="str"/>
      <x:c r="K20" s="38" t="str"/>
      <x:c r="L20" s="38" t="str"/>
      <x:c r="M20" s="40" t="str">
        <x:f>IF(A20="","",IF(K20="예","필요",IF(K20="아니오","불필요","검토중")))</x:f>
      </x:c>
      <x:c r="N20" s="38" t="str"/>
      <x:c r="O20" s="38" t="str"/>
      <x:c r="P20" s="38" t="str"/>
      <x:c r="Q20" s="40" t="str">
        <x:f>IFERROR(INDEX('수시평가'!$A$6:$A$105,MATCH(A20,'수시평가'!$C$6:$C$105,0)),"")</x:f>
      </x:c>
      <x:c r="R20" s="41"/>
    </x:row>
    <x:row r="21" ht="42" customHeight="1">
      <x:c r="A21" s="38" t="str"/>
      <x:c r="B21" s="41"/>
      <x:c r="C21" s="38" t="str"/>
      <x:c r="D21" s="40" t="str">
        <x:f>IFERROR(VLOOKUP(C21,'작업목록'!$A$6:$J$105,2,FALSE),"")</x:f>
      </x:c>
      <x:c r="E21" s="40" t="str">
        <x:f>IFERROR(VLOOKUP(C21,'작업목록'!$A$6:$J$105,3,FALSE),"")</x:f>
      </x:c>
      <x:c r="F21" s="40" t="str">
        <x:f>IFERROR(VLOOKUP(C21,'작업목록'!$A$6:$J$105,4,FALSE),"")</x:f>
      </x:c>
      <x:c r="G21" s="40" t="str">
        <x:f>IFERROR(VLOOKUP(C21,'작업목록'!$A$6:$J$105,5,FALSE),"")</x:f>
      </x:c>
      <x:c r="H21" s="41"/>
      <x:c r="I21" s="38" t="str"/>
      <x:c r="J21" s="38" t="str"/>
      <x:c r="K21" s="38" t="str"/>
      <x:c r="L21" s="38" t="str"/>
      <x:c r="M21" s="40" t="str">
        <x:f>IF(A21="","",IF(K21="예","필요",IF(K21="아니오","불필요","검토중")))</x:f>
      </x:c>
      <x:c r="N21" s="38" t="str"/>
      <x:c r="O21" s="38" t="str"/>
      <x:c r="P21" s="38" t="str"/>
      <x:c r="Q21" s="40" t="str">
        <x:f>IFERROR(INDEX('수시평가'!$A$6:$A$105,MATCH(A21,'수시평가'!$C$6:$C$105,0)),"")</x:f>
      </x:c>
      <x:c r="R21" s="41"/>
    </x:row>
    <x:row r="22" ht="42" customHeight="1">
      <x:c r="A22" s="38" t="str"/>
      <x:c r="B22" s="41"/>
      <x:c r="C22" s="38" t="str"/>
      <x:c r="D22" s="40" t="str">
        <x:f>IFERROR(VLOOKUP(C22,'작업목록'!$A$6:$J$105,2,FALSE),"")</x:f>
      </x:c>
      <x:c r="E22" s="40" t="str">
        <x:f>IFERROR(VLOOKUP(C22,'작업목록'!$A$6:$J$105,3,FALSE),"")</x:f>
      </x:c>
      <x:c r="F22" s="40" t="str">
        <x:f>IFERROR(VLOOKUP(C22,'작업목록'!$A$6:$J$105,4,FALSE),"")</x:f>
      </x:c>
      <x:c r="G22" s="40" t="str">
        <x:f>IFERROR(VLOOKUP(C22,'작업목록'!$A$6:$J$105,5,FALSE),"")</x:f>
      </x:c>
      <x:c r="H22" s="41"/>
      <x:c r="I22" s="38" t="str"/>
      <x:c r="J22" s="38" t="str"/>
      <x:c r="K22" s="38" t="str"/>
      <x:c r="L22" s="38" t="str"/>
      <x:c r="M22" s="40" t="str">
        <x:f>IF(A22="","",IF(K22="예","필요",IF(K22="아니오","불필요","검토중")))</x:f>
      </x:c>
      <x:c r="N22" s="38" t="str"/>
      <x:c r="O22" s="38" t="str"/>
      <x:c r="P22" s="38" t="str"/>
      <x:c r="Q22" s="40" t="str">
        <x:f>IFERROR(INDEX('수시평가'!$A$6:$A$105,MATCH(A22,'수시평가'!$C$6:$C$105,0)),"")</x:f>
      </x:c>
      <x:c r="R22" s="41"/>
    </x:row>
    <x:row r="23" ht="42" customHeight="1">
      <x:c r="A23" s="38" t="str"/>
      <x:c r="B23" s="41"/>
      <x:c r="C23" s="38" t="str"/>
      <x:c r="D23" s="40" t="str">
        <x:f>IFERROR(VLOOKUP(C23,'작업목록'!$A$6:$J$105,2,FALSE),"")</x:f>
      </x:c>
      <x:c r="E23" s="40" t="str">
        <x:f>IFERROR(VLOOKUP(C23,'작업목록'!$A$6:$J$105,3,FALSE),"")</x:f>
      </x:c>
      <x:c r="F23" s="40" t="str">
        <x:f>IFERROR(VLOOKUP(C23,'작업목록'!$A$6:$J$105,4,FALSE),"")</x:f>
      </x:c>
      <x:c r="G23" s="40" t="str">
        <x:f>IFERROR(VLOOKUP(C23,'작업목록'!$A$6:$J$105,5,FALSE),"")</x:f>
      </x:c>
      <x:c r="H23" s="41"/>
      <x:c r="I23" s="38" t="str"/>
      <x:c r="J23" s="38" t="str"/>
      <x:c r="K23" s="38" t="str"/>
      <x:c r="L23" s="38" t="str"/>
      <x:c r="M23" s="40" t="str">
        <x:f>IF(A23="","",IF(K23="예","필요",IF(K23="아니오","불필요","검토중")))</x:f>
      </x:c>
      <x:c r="N23" s="38" t="str"/>
      <x:c r="O23" s="38" t="str"/>
      <x:c r="P23" s="38" t="str"/>
      <x:c r="Q23" s="40" t="str">
        <x:f>IFERROR(INDEX('수시평가'!$A$6:$A$105,MATCH(A23,'수시평가'!$C$6:$C$105,0)),"")</x:f>
      </x:c>
      <x:c r="R23" s="41"/>
    </x:row>
    <x:row r="24" ht="42" customHeight="1">
      <x:c r="A24" s="38" t="str"/>
      <x:c r="B24" s="41"/>
      <x:c r="C24" s="38" t="str"/>
      <x:c r="D24" s="40" t="str">
        <x:f>IFERROR(VLOOKUP(C24,'작업목록'!$A$6:$J$105,2,FALSE),"")</x:f>
      </x:c>
      <x:c r="E24" s="40" t="str">
        <x:f>IFERROR(VLOOKUP(C24,'작업목록'!$A$6:$J$105,3,FALSE),"")</x:f>
      </x:c>
      <x:c r="F24" s="40" t="str">
        <x:f>IFERROR(VLOOKUP(C24,'작업목록'!$A$6:$J$105,4,FALSE),"")</x:f>
      </x:c>
      <x:c r="G24" s="40" t="str">
        <x:f>IFERROR(VLOOKUP(C24,'작업목록'!$A$6:$J$105,5,FALSE),"")</x:f>
      </x:c>
      <x:c r="H24" s="41"/>
      <x:c r="I24" s="38" t="str"/>
      <x:c r="J24" s="38" t="str"/>
      <x:c r="K24" s="38" t="str"/>
      <x:c r="L24" s="38" t="str"/>
      <x:c r="M24" s="40" t="str">
        <x:f>IF(A24="","",IF(K24="예","필요",IF(K24="아니오","불필요","검토중")))</x:f>
      </x:c>
      <x:c r="N24" s="38" t="str"/>
      <x:c r="O24" s="38" t="str"/>
      <x:c r="P24" s="38" t="str"/>
      <x:c r="Q24" s="40" t="str">
        <x:f>IFERROR(INDEX('수시평가'!$A$6:$A$105,MATCH(A24,'수시평가'!$C$6:$C$105,0)),"")</x:f>
      </x:c>
      <x:c r="R24" s="41"/>
    </x:row>
    <x:row r="25" ht="42" customHeight="1">
      <x:c r="A25" s="38" t="str"/>
      <x:c r="B25" s="41"/>
      <x:c r="C25" s="38" t="str"/>
      <x:c r="D25" s="40" t="str">
        <x:f>IFERROR(VLOOKUP(C25,'작업목록'!$A$6:$J$105,2,FALSE),"")</x:f>
      </x:c>
      <x:c r="E25" s="40" t="str">
        <x:f>IFERROR(VLOOKUP(C25,'작업목록'!$A$6:$J$105,3,FALSE),"")</x:f>
      </x:c>
      <x:c r="F25" s="40" t="str">
        <x:f>IFERROR(VLOOKUP(C25,'작업목록'!$A$6:$J$105,4,FALSE),"")</x:f>
      </x:c>
      <x:c r="G25" s="40" t="str">
        <x:f>IFERROR(VLOOKUP(C25,'작업목록'!$A$6:$J$105,5,FALSE),"")</x:f>
      </x:c>
      <x:c r="H25" s="41"/>
      <x:c r="I25" s="38" t="str"/>
      <x:c r="J25" s="38" t="str"/>
      <x:c r="K25" s="38" t="str"/>
      <x:c r="L25" s="38" t="str"/>
      <x:c r="M25" s="40" t="str">
        <x:f>IF(A25="","",IF(K25="예","필요",IF(K25="아니오","불필요","검토중")))</x:f>
      </x:c>
      <x:c r="N25" s="38" t="str"/>
      <x:c r="O25" s="38" t="str"/>
      <x:c r="P25" s="38" t="str"/>
      <x:c r="Q25" s="40" t="str">
        <x:f>IFERROR(INDEX('수시평가'!$A$6:$A$105,MATCH(A25,'수시평가'!$C$6:$C$105,0)),"")</x:f>
      </x:c>
      <x:c r="R25" s="41"/>
    </x:row>
    <x:row r="26" ht="42" customHeight="1">
      <x:c r="A26" s="38" t="str"/>
      <x:c r="B26" s="41"/>
      <x:c r="C26" s="38" t="str"/>
      <x:c r="D26" s="40" t="str">
        <x:f>IFERROR(VLOOKUP(C26,'작업목록'!$A$6:$J$105,2,FALSE),"")</x:f>
      </x:c>
      <x:c r="E26" s="40" t="str">
        <x:f>IFERROR(VLOOKUP(C26,'작업목록'!$A$6:$J$105,3,FALSE),"")</x:f>
      </x:c>
      <x:c r="F26" s="40" t="str">
        <x:f>IFERROR(VLOOKUP(C26,'작업목록'!$A$6:$J$105,4,FALSE),"")</x:f>
      </x:c>
      <x:c r="G26" s="40" t="str">
        <x:f>IFERROR(VLOOKUP(C26,'작업목록'!$A$6:$J$105,5,FALSE),"")</x:f>
      </x:c>
      <x:c r="H26" s="41"/>
      <x:c r="I26" s="38" t="str"/>
      <x:c r="J26" s="38" t="str"/>
      <x:c r="K26" s="38" t="str"/>
      <x:c r="L26" s="38" t="str"/>
      <x:c r="M26" s="40" t="str">
        <x:f>IF(A26="","",IF(K26="예","필요",IF(K26="아니오","불필요","검토중")))</x:f>
      </x:c>
      <x:c r="N26" s="38" t="str"/>
      <x:c r="O26" s="38" t="str"/>
      <x:c r="P26" s="38" t="str"/>
      <x:c r="Q26" s="40" t="str">
        <x:f>IFERROR(INDEX('수시평가'!$A$6:$A$105,MATCH(A26,'수시평가'!$C$6:$C$105,0)),"")</x:f>
      </x:c>
      <x:c r="R26" s="41"/>
    </x:row>
    <x:row r="27" ht="42" customHeight="1">
      <x:c r="A27" s="38" t="str"/>
      <x:c r="B27" s="41"/>
      <x:c r="C27" s="38" t="str"/>
      <x:c r="D27" s="40" t="str">
        <x:f>IFERROR(VLOOKUP(C27,'작업목록'!$A$6:$J$105,2,FALSE),"")</x:f>
      </x:c>
      <x:c r="E27" s="40" t="str">
        <x:f>IFERROR(VLOOKUP(C27,'작업목록'!$A$6:$J$105,3,FALSE),"")</x:f>
      </x:c>
      <x:c r="F27" s="40" t="str">
        <x:f>IFERROR(VLOOKUP(C27,'작업목록'!$A$6:$J$105,4,FALSE),"")</x:f>
      </x:c>
      <x:c r="G27" s="40" t="str">
        <x:f>IFERROR(VLOOKUP(C27,'작업목록'!$A$6:$J$105,5,FALSE),"")</x:f>
      </x:c>
      <x:c r="H27" s="41"/>
      <x:c r="I27" s="38" t="str"/>
      <x:c r="J27" s="38" t="str"/>
      <x:c r="K27" s="38" t="str"/>
      <x:c r="L27" s="38" t="str"/>
      <x:c r="M27" s="40" t="str">
        <x:f>IF(A27="","",IF(K27="예","필요",IF(K27="아니오","불필요","검토중")))</x:f>
      </x:c>
      <x:c r="N27" s="38" t="str"/>
      <x:c r="O27" s="38" t="str"/>
      <x:c r="P27" s="38" t="str"/>
      <x:c r="Q27" s="40" t="str">
        <x:f>IFERROR(INDEX('수시평가'!$A$6:$A$105,MATCH(A27,'수시평가'!$C$6:$C$105,0)),"")</x:f>
      </x:c>
      <x:c r="R27" s="41"/>
    </x:row>
    <x:row r="28" ht="42" customHeight="1">
      <x:c r="A28" s="38" t="str"/>
      <x:c r="B28" s="41"/>
      <x:c r="C28" s="38" t="str"/>
      <x:c r="D28" s="40" t="str">
        <x:f>IFERROR(VLOOKUP(C28,'작업목록'!$A$6:$J$105,2,FALSE),"")</x:f>
      </x:c>
      <x:c r="E28" s="40" t="str">
        <x:f>IFERROR(VLOOKUP(C28,'작업목록'!$A$6:$J$105,3,FALSE),"")</x:f>
      </x:c>
      <x:c r="F28" s="40" t="str">
        <x:f>IFERROR(VLOOKUP(C28,'작업목록'!$A$6:$J$105,4,FALSE),"")</x:f>
      </x:c>
      <x:c r="G28" s="40" t="str">
        <x:f>IFERROR(VLOOKUP(C28,'작업목록'!$A$6:$J$105,5,FALSE),"")</x:f>
      </x:c>
      <x:c r="H28" s="41"/>
      <x:c r="I28" s="38" t="str"/>
      <x:c r="J28" s="38" t="str"/>
      <x:c r="K28" s="38" t="str"/>
      <x:c r="L28" s="38" t="str"/>
      <x:c r="M28" s="40" t="str">
        <x:f>IF(A28="","",IF(K28="예","필요",IF(K28="아니오","불필요","검토중")))</x:f>
      </x:c>
      <x:c r="N28" s="38" t="str"/>
      <x:c r="O28" s="38" t="str"/>
      <x:c r="P28" s="38" t="str"/>
      <x:c r="Q28" s="40" t="str">
        <x:f>IFERROR(INDEX('수시평가'!$A$6:$A$105,MATCH(A28,'수시평가'!$C$6:$C$105,0)),"")</x:f>
      </x:c>
      <x:c r="R28" s="41"/>
    </x:row>
    <x:row r="29" ht="42" customHeight="1">
      <x:c r="A29" s="38" t="str"/>
      <x:c r="B29" s="41"/>
      <x:c r="C29" s="38" t="str"/>
      <x:c r="D29" s="40" t="str">
        <x:f>IFERROR(VLOOKUP(C29,'작업목록'!$A$6:$J$105,2,FALSE),"")</x:f>
      </x:c>
      <x:c r="E29" s="40" t="str">
        <x:f>IFERROR(VLOOKUP(C29,'작업목록'!$A$6:$J$105,3,FALSE),"")</x:f>
      </x:c>
      <x:c r="F29" s="40" t="str">
        <x:f>IFERROR(VLOOKUP(C29,'작업목록'!$A$6:$J$105,4,FALSE),"")</x:f>
      </x:c>
      <x:c r="G29" s="40" t="str">
        <x:f>IFERROR(VLOOKUP(C29,'작업목록'!$A$6:$J$105,5,FALSE),"")</x:f>
      </x:c>
      <x:c r="H29" s="41"/>
      <x:c r="I29" s="38" t="str"/>
      <x:c r="J29" s="38" t="str"/>
      <x:c r="K29" s="38" t="str"/>
      <x:c r="L29" s="38" t="str"/>
      <x:c r="M29" s="40" t="str">
        <x:f>IF(A29="","",IF(K29="예","필요",IF(K29="아니오","불필요","검토중")))</x:f>
      </x:c>
      <x:c r="N29" s="38" t="str"/>
      <x:c r="O29" s="38" t="str"/>
      <x:c r="P29" s="38" t="str"/>
      <x:c r="Q29" s="40" t="str">
        <x:f>IFERROR(INDEX('수시평가'!$A$6:$A$105,MATCH(A29,'수시평가'!$C$6:$C$105,0)),"")</x:f>
      </x:c>
      <x:c r="R29" s="41"/>
    </x:row>
    <x:row r="30" ht="42" customHeight="1">
      <x:c r="A30" s="38" t="str"/>
      <x:c r="B30" s="41"/>
      <x:c r="C30" s="38" t="str"/>
      <x:c r="D30" s="40" t="str">
        <x:f>IFERROR(VLOOKUP(C30,'작업목록'!$A$6:$J$105,2,FALSE),"")</x:f>
      </x:c>
      <x:c r="E30" s="40" t="str">
        <x:f>IFERROR(VLOOKUP(C30,'작업목록'!$A$6:$J$105,3,FALSE),"")</x:f>
      </x:c>
      <x:c r="F30" s="40" t="str">
        <x:f>IFERROR(VLOOKUP(C30,'작업목록'!$A$6:$J$105,4,FALSE),"")</x:f>
      </x:c>
      <x:c r="G30" s="40" t="str">
        <x:f>IFERROR(VLOOKUP(C30,'작업목록'!$A$6:$J$105,5,FALSE),"")</x:f>
      </x:c>
      <x:c r="H30" s="41"/>
      <x:c r="I30" s="38" t="str"/>
      <x:c r="J30" s="38" t="str"/>
      <x:c r="K30" s="38" t="str"/>
      <x:c r="L30" s="38" t="str"/>
      <x:c r="M30" s="40" t="str">
        <x:f>IF(A30="","",IF(K30="예","필요",IF(K30="아니오","불필요","검토중")))</x:f>
      </x:c>
      <x:c r="N30" s="38" t="str"/>
      <x:c r="O30" s="38" t="str"/>
      <x:c r="P30" s="38" t="str"/>
      <x:c r="Q30" s="40" t="str">
        <x:f>IFERROR(INDEX('수시평가'!$A$6:$A$105,MATCH(A30,'수시평가'!$C$6:$C$105,0)),"")</x:f>
      </x:c>
      <x:c r="R30" s="41"/>
    </x:row>
    <x:row r="31" ht="42" customHeight="1">
      <x:c r="A31" s="38" t="str"/>
      <x:c r="B31" s="41"/>
      <x:c r="C31" s="38" t="str"/>
      <x:c r="D31" s="40" t="str">
        <x:f>IFERROR(VLOOKUP(C31,'작업목록'!$A$6:$J$105,2,FALSE),"")</x:f>
      </x:c>
      <x:c r="E31" s="40" t="str">
        <x:f>IFERROR(VLOOKUP(C31,'작업목록'!$A$6:$J$105,3,FALSE),"")</x:f>
      </x:c>
      <x:c r="F31" s="40" t="str">
        <x:f>IFERROR(VLOOKUP(C31,'작업목록'!$A$6:$J$105,4,FALSE),"")</x:f>
      </x:c>
      <x:c r="G31" s="40" t="str">
        <x:f>IFERROR(VLOOKUP(C31,'작업목록'!$A$6:$J$105,5,FALSE),"")</x:f>
      </x:c>
      <x:c r="H31" s="41"/>
      <x:c r="I31" s="38" t="str"/>
      <x:c r="J31" s="38" t="str"/>
      <x:c r="K31" s="38" t="str"/>
      <x:c r="L31" s="38" t="str"/>
      <x:c r="M31" s="40" t="str">
        <x:f>IF(A31="","",IF(K31="예","필요",IF(K31="아니오","불필요","검토중")))</x:f>
      </x:c>
      <x:c r="N31" s="38" t="str"/>
      <x:c r="O31" s="38" t="str"/>
      <x:c r="P31" s="38" t="str"/>
      <x:c r="Q31" s="40" t="str">
        <x:f>IFERROR(INDEX('수시평가'!$A$6:$A$105,MATCH(A31,'수시평가'!$C$6:$C$105,0)),"")</x:f>
      </x:c>
      <x:c r="R31" s="41"/>
    </x:row>
    <x:row r="32" ht="42" customHeight="1">
      <x:c r="A32" s="38" t="str"/>
      <x:c r="B32" s="41"/>
      <x:c r="C32" s="38" t="str"/>
      <x:c r="D32" s="40" t="str">
        <x:f>IFERROR(VLOOKUP(C32,'작업목록'!$A$6:$J$105,2,FALSE),"")</x:f>
      </x:c>
      <x:c r="E32" s="40" t="str">
        <x:f>IFERROR(VLOOKUP(C32,'작업목록'!$A$6:$J$105,3,FALSE),"")</x:f>
      </x:c>
      <x:c r="F32" s="40" t="str">
        <x:f>IFERROR(VLOOKUP(C32,'작업목록'!$A$6:$J$105,4,FALSE),"")</x:f>
      </x:c>
      <x:c r="G32" s="40" t="str">
        <x:f>IFERROR(VLOOKUP(C32,'작업목록'!$A$6:$J$105,5,FALSE),"")</x:f>
      </x:c>
      <x:c r="H32" s="41"/>
      <x:c r="I32" s="38" t="str"/>
      <x:c r="J32" s="38" t="str"/>
      <x:c r="K32" s="38" t="str"/>
      <x:c r="L32" s="38" t="str"/>
      <x:c r="M32" s="40" t="str">
        <x:f>IF(A32="","",IF(K32="예","필요",IF(K32="아니오","불필요","검토중")))</x:f>
      </x:c>
      <x:c r="N32" s="38" t="str"/>
      <x:c r="O32" s="38" t="str"/>
      <x:c r="P32" s="38" t="str"/>
      <x:c r="Q32" s="40" t="str">
        <x:f>IFERROR(INDEX('수시평가'!$A$6:$A$105,MATCH(A32,'수시평가'!$C$6:$C$105,0)),"")</x:f>
      </x:c>
      <x:c r="R32" s="41"/>
    </x:row>
    <x:row r="33" ht="42" customHeight="1">
      <x:c r="A33" s="38" t="str"/>
      <x:c r="B33" s="41"/>
      <x:c r="C33" s="38" t="str"/>
      <x:c r="D33" s="40" t="str">
        <x:f>IFERROR(VLOOKUP(C33,'작업목록'!$A$6:$J$105,2,FALSE),"")</x:f>
      </x:c>
      <x:c r="E33" s="40" t="str">
        <x:f>IFERROR(VLOOKUP(C33,'작업목록'!$A$6:$J$105,3,FALSE),"")</x:f>
      </x:c>
      <x:c r="F33" s="40" t="str">
        <x:f>IFERROR(VLOOKUP(C33,'작업목록'!$A$6:$J$105,4,FALSE),"")</x:f>
      </x:c>
      <x:c r="G33" s="40" t="str">
        <x:f>IFERROR(VLOOKUP(C33,'작업목록'!$A$6:$J$105,5,FALSE),"")</x:f>
      </x:c>
      <x:c r="H33" s="41"/>
      <x:c r="I33" s="38" t="str"/>
      <x:c r="J33" s="38" t="str"/>
      <x:c r="K33" s="38" t="str"/>
      <x:c r="L33" s="38" t="str"/>
      <x:c r="M33" s="40" t="str">
        <x:f>IF(A33="","",IF(K33="예","필요",IF(K33="아니오","불필요","검토중")))</x:f>
      </x:c>
      <x:c r="N33" s="38" t="str"/>
      <x:c r="O33" s="38" t="str"/>
      <x:c r="P33" s="38" t="str"/>
      <x:c r="Q33" s="40" t="str">
        <x:f>IFERROR(INDEX('수시평가'!$A$6:$A$105,MATCH(A33,'수시평가'!$C$6:$C$105,0)),"")</x:f>
      </x:c>
      <x:c r="R33" s="41"/>
    </x:row>
    <x:row r="34" ht="42" customHeight="1">
      <x:c r="A34" s="38" t="str"/>
      <x:c r="B34" s="41"/>
      <x:c r="C34" s="38" t="str"/>
      <x:c r="D34" s="40" t="str">
        <x:f>IFERROR(VLOOKUP(C34,'작업목록'!$A$6:$J$105,2,FALSE),"")</x:f>
      </x:c>
      <x:c r="E34" s="40" t="str">
        <x:f>IFERROR(VLOOKUP(C34,'작업목록'!$A$6:$J$105,3,FALSE),"")</x:f>
      </x:c>
      <x:c r="F34" s="40" t="str">
        <x:f>IFERROR(VLOOKUP(C34,'작업목록'!$A$6:$J$105,4,FALSE),"")</x:f>
      </x:c>
      <x:c r="G34" s="40" t="str">
        <x:f>IFERROR(VLOOKUP(C34,'작업목록'!$A$6:$J$105,5,FALSE),"")</x:f>
      </x:c>
      <x:c r="H34" s="41"/>
      <x:c r="I34" s="38" t="str"/>
      <x:c r="J34" s="38" t="str"/>
      <x:c r="K34" s="38" t="str"/>
      <x:c r="L34" s="38" t="str"/>
      <x:c r="M34" s="40" t="str">
        <x:f>IF(A34="","",IF(K34="예","필요",IF(K34="아니오","불필요","검토중")))</x:f>
      </x:c>
      <x:c r="N34" s="38" t="str"/>
      <x:c r="O34" s="38" t="str"/>
      <x:c r="P34" s="38" t="str"/>
      <x:c r="Q34" s="40" t="str">
        <x:f>IFERROR(INDEX('수시평가'!$A$6:$A$105,MATCH(A34,'수시평가'!$C$6:$C$105,0)),"")</x:f>
      </x:c>
      <x:c r="R34" s="41"/>
    </x:row>
    <x:row r="35" ht="42" customHeight="1">
      <x:c r="A35" s="38" t="str"/>
      <x:c r="B35" s="41"/>
      <x:c r="C35" s="38" t="str"/>
      <x:c r="D35" s="40" t="str">
        <x:f>IFERROR(VLOOKUP(C35,'작업목록'!$A$6:$J$105,2,FALSE),"")</x:f>
      </x:c>
      <x:c r="E35" s="40" t="str">
        <x:f>IFERROR(VLOOKUP(C35,'작업목록'!$A$6:$J$105,3,FALSE),"")</x:f>
      </x:c>
      <x:c r="F35" s="40" t="str">
        <x:f>IFERROR(VLOOKUP(C35,'작업목록'!$A$6:$J$105,4,FALSE),"")</x:f>
      </x:c>
      <x:c r="G35" s="40" t="str">
        <x:f>IFERROR(VLOOKUP(C35,'작업목록'!$A$6:$J$105,5,FALSE),"")</x:f>
      </x:c>
      <x:c r="H35" s="41"/>
      <x:c r="I35" s="38" t="str"/>
      <x:c r="J35" s="38" t="str"/>
      <x:c r="K35" s="38" t="str"/>
      <x:c r="L35" s="38" t="str"/>
      <x:c r="M35" s="40" t="str">
        <x:f>IF(A35="","",IF(K35="예","필요",IF(K35="아니오","불필요","검토중")))</x:f>
      </x:c>
      <x:c r="N35" s="38" t="str"/>
      <x:c r="O35" s="38" t="str"/>
      <x:c r="P35" s="38" t="str"/>
      <x:c r="Q35" s="40" t="str">
        <x:f>IFERROR(INDEX('수시평가'!$A$6:$A$105,MATCH(A35,'수시평가'!$C$6:$C$105,0)),"")</x:f>
      </x:c>
      <x:c r="R35" s="41"/>
    </x:row>
    <x:row r="36" ht="42" customHeight="1">
      <x:c r="A36" s="38" t="str"/>
      <x:c r="B36" s="41"/>
      <x:c r="C36" s="38" t="str"/>
      <x:c r="D36" s="40" t="str">
        <x:f>IFERROR(VLOOKUP(C36,'작업목록'!$A$6:$J$105,2,FALSE),"")</x:f>
      </x:c>
      <x:c r="E36" s="40" t="str">
        <x:f>IFERROR(VLOOKUP(C36,'작업목록'!$A$6:$J$105,3,FALSE),"")</x:f>
      </x:c>
      <x:c r="F36" s="40" t="str">
        <x:f>IFERROR(VLOOKUP(C36,'작업목록'!$A$6:$J$105,4,FALSE),"")</x:f>
      </x:c>
      <x:c r="G36" s="40" t="str">
        <x:f>IFERROR(VLOOKUP(C36,'작업목록'!$A$6:$J$105,5,FALSE),"")</x:f>
      </x:c>
      <x:c r="H36" s="41"/>
      <x:c r="I36" s="38" t="str"/>
      <x:c r="J36" s="38" t="str"/>
      <x:c r="K36" s="38" t="str"/>
      <x:c r="L36" s="38" t="str"/>
      <x:c r="M36" s="40" t="str">
        <x:f>IF(A36="","",IF(K36="예","필요",IF(K36="아니오","불필요","검토중")))</x:f>
      </x:c>
      <x:c r="N36" s="38" t="str"/>
      <x:c r="O36" s="38" t="str"/>
      <x:c r="P36" s="38" t="str"/>
      <x:c r="Q36" s="40" t="str">
        <x:f>IFERROR(INDEX('수시평가'!$A$6:$A$105,MATCH(A36,'수시평가'!$C$6:$C$105,0)),"")</x:f>
      </x:c>
      <x:c r="R36" s="41"/>
    </x:row>
    <x:row r="37" ht="42" customHeight="1">
      <x:c r="A37" s="38" t="str"/>
      <x:c r="B37" s="41"/>
      <x:c r="C37" s="38" t="str"/>
      <x:c r="D37" s="40" t="str">
        <x:f>IFERROR(VLOOKUP(C37,'작업목록'!$A$6:$J$105,2,FALSE),"")</x:f>
      </x:c>
      <x:c r="E37" s="40" t="str">
        <x:f>IFERROR(VLOOKUP(C37,'작업목록'!$A$6:$J$105,3,FALSE),"")</x:f>
      </x:c>
      <x:c r="F37" s="40" t="str">
        <x:f>IFERROR(VLOOKUP(C37,'작업목록'!$A$6:$J$105,4,FALSE),"")</x:f>
      </x:c>
      <x:c r="G37" s="40" t="str">
        <x:f>IFERROR(VLOOKUP(C37,'작업목록'!$A$6:$J$105,5,FALSE),"")</x:f>
      </x:c>
      <x:c r="H37" s="41"/>
      <x:c r="I37" s="38" t="str"/>
      <x:c r="J37" s="38" t="str"/>
      <x:c r="K37" s="38" t="str"/>
      <x:c r="L37" s="38" t="str"/>
      <x:c r="M37" s="40" t="str">
        <x:f>IF(A37="","",IF(K37="예","필요",IF(K37="아니오","불필요","검토중")))</x:f>
      </x:c>
      <x:c r="N37" s="38" t="str"/>
      <x:c r="O37" s="38" t="str"/>
      <x:c r="P37" s="38" t="str"/>
      <x:c r="Q37" s="40" t="str">
        <x:f>IFERROR(INDEX('수시평가'!$A$6:$A$105,MATCH(A37,'수시평가'!$C$6:$C$105,0)),"")</x:f>
      </x:c>
      <x:c r="R37" s="41"/>
    </x:row>
    <x:row r="38" ht="42" customHeight="1">
      <x:c r="A38" s="38" t="str"/>
      <x:c r="B38" s="41"/>
      <x:c r="C38" s="38" t="str"/>
      <x:c r="D38" s="40" t="str">
        <x:f>IFERROR(VLOOKUP(C38,'작업목록'!$A$6:$J$105,2,FALSE),"")</x:f>
      </x:c>
      <x:c r="E38" s="40" t="str">
        <x:f>IFERROR(VLOOKUP(C38,'작업목록'!$A$6:$J$105,3,FALSE),"")</x:f>
      </x:c>
      <x:c r="F38" s="40" t="str">
        <x:f>IFERROR(VLOOKUP(C38,'작업목록'!$A$6:$J$105,4,FALSE),"")</x:f>
      </x:c>
      <x:c r="G38" s="40" t="str">
        <x:f>IFERROR(VLOOKUP(C38,'작업목록'!$A$6:$J$105,5,FALSE),"")</x:f>
      </x:c>
      <x:c r="H38" s="41"/>
      <x:c r="I38" s="38" t="str"/>
      <x:c r="J38" s="38" t="str"/>
      <x:c r="K38" s="38" t="str"/>
      <x:c r="L38" s="38" t="str"/>
      <x:c r="M38" s="40" t="str">
        <x:f>IF(A38="","",IF(K38="예","필요",IF(K38="아니오","불필요","검토중")))</x:f>
      </x:c>
      <x:c r="N38" s="38" t="str"/>
      <x:c r="O38" s="38" t="str"/>
      <x:c r="P38" s="38" t="str"/>
      <x:c r="Q38" s="40" t="str">
        <x:f>IFERROR(INDEX('수시평가'!$A$6:$A$105,MATCH(A38,'수시평가'!$C$6:$C$105,0)),"")</x:f>
      </x:c>
      <x:c r="R38" s="41"/>
    </x:row>
    <x:row r="39" ht="42" customHeight="1">
      <x:c r="A39" s="38" t="str"/>
      <x:c r="B39" s="41"/>
      <x:c r="C39" s="38" t="str"/>
      <x:c r="D39" s="40" t="str">
        <x:f>IFERROR(VLOOKUP(C39,'작업목록'!$A$6:$J$105,2,FALSE),"")</x:f>
      </x:c>
      <x:c r="E39" s="40" t="str">
        <x:f>IFERROR(VLOOKUP(C39,'작업목록'!$A$6:$J$105,3,FALSE),"")</x:f>
      </x:c>
      <x:c r="F39" s="40" t="str">
        <x:f>IFERROR(VLOOKUP(C39,'작업목록'!$A$6:$J$105,4,FALSE),"")</x:f>
      </x:c>
      <x:c r="G39" s="40" t="str">
        <x:f>IFERROR(VLOOKUP(C39,'작업목록'!$A$6:$J$105,5,FALSE),"")</x:f>
      </x:c>
      <x:c r="H39" s="41"/>
      <x:c r="I39" s="38" t="str"/>
      <x:c r="J39" s="38" t="str"/>
      <x:c r="K39" s="38" t="str"/>
      <x:c r="L39" s="38" t="str"/>
      <x:c r="M39" s="40" t="str">
        <x:f>IF(A39="","",IF(K39="예","필요",IF(K39="아니오","불필요","검토중")))</x:f>
      </x:c>
      <x:c r="N39" s="38" t="str"/>
      <x:c r="O39" s="38" t="str"/>
      <x:c r="P39" s="38" t="str"/>
      <x:c r="Q39" s="40" t="str">
        <x:f>IFERROR(INDEX('수시평가'!$A$6:$A$105,MATCH(A39,'수시평가'!$C$6:$C$105,0)),"")</x:f>
      </x:c>
      <x:c r="R39" s="41"/>
    </x:row>
    <x:row r="40" ht="42" customHeight="1">
      <x:c r="A40" s="38" t="str"/>
      <x:c r="B40" s="41"/>
      <x:c r="C40" s="38" t="str"/>
      <x:c r="D40" s="40" t="str">
        <x:f>IFERROR(VLOOKUP(C40,'작업목록'!$A$6:$J$105,2,FALSE),"")</x:f>
      </x:c>
      <x:c r="E40" s="40" t="str">
        <x:f>IFERROR(VLOOKUP(C40,'작업목록'!$A$6:$J$105,3,FALSE),"")</x:f>
      </x:c>
      <x:c r="F40" s="40" t="str">
        <x:f>IFERROR(VLOOKUP(C40,'작업목록'!$A$6:$J$105,4,FALSE),"")</x:f>
      </x:c>
      <x:c r="G40" s="40" t="str">
        <x:f>IFERROR(VLOOKUP(C40,'작업목록'!$A$6:$J$105,5,FALSE),"")</x:f>
      </x:c>
      <x:c r="H40" s="41"/>
      <x:c r="I40" s="38" t="str"/>
      <x:c r="J40" s="38" t="str"/>
      <x:c r="K40" s="38" t="str"/>
      <x:c r="L40" s="38" t="str"/>
      <x:c r="M40" s="40" t="str">
        <x:f>IF(A40="","",IF(K40="예","필요",IF(K40="아니오","불필요","검토중")))</x:f>
      </x:c>
      <x:c r="N40" s="38" t="str"/>
      <x:c r="O40" s="38" t="str"/>
      <x:c r="P40" s="38" t="str"/>
      <x:c r="Q40" s="40" t="str">
        <x:f>IFERROR(INDEX('수시평가'!$A$6:$A$105,MATCH(A40,'수시평가'!$C$6:$C$105,0)),"")</x:f>
      </x:c>
      <x:c r="R40" s="41"/>
    </x:row>
    <x:row r="41" ht="42" customHeight="1">
      <x:c r="A41" s="38" t="str"/>
      <x:c r="B41" s="41"/>
      <x:c r="C41" s="38" t="str"/>
      <x:c r="D41" s="40" t="str">
        <x:f>IFERROR(VLOOKUP(C41,'작업목록'!$A$6:$J$105,2,FALSE),"")</x:f>
      </x:c>
      <x:c r="E41" s="40" t="str">
        <x:f>IFERROR(VLOOKUP(C41,'작업목록'!$A$6:$J$105,3,FALSE),"")</x:f>
      </x:c>
      <x:c r="F41" s="40" t="str">
        <x:f>IFERROR(VLOOKUP(C41,'작업목록'!$A$6:$J$105,4,FALSE),"")</x:f>
      </x:c>
      <x:c r="G41" s="40" t="str">
        <x:f>IFERROR(VLOOKUP(C41,'작업목록'!$A$6:$J$105,5,FALSE),"")</x:f>
      </x:c>
      <x:c r="H41" s="41"/>
      <x:c r="I41" s="38" t="str"/>
      <x:c r="J41" s="38" t="str"/>
      <x:c r="K41" s="38" t="str"/>
      <x:c r="L41" s="38" t="str"/>
      <x:c r="M41" s="40" t="str">
        <x:f>IF(A41="","",IF(K41="예","필요",IF(K41="아니오","불필요","검토중")))</x:f>
      </x:c>
      <x:c r="N41" s="38" t="str"/>
      <x:c r="O41" s="38" t="str"/>
      <x:c r="P41" s="38" t="str"/>
      <x:c r="Q41" s="40" t="str">
        <x:f>IFERROR(INDEX('수시평가'!$A$6:$A$105,MATCH(A41,'수시평가'!$C$6:$C$105,0)),"")</x:f>
      </x:c>
      <x:c r="R41" s="41"/>
    </x:row>
    <x:row r="42" ht="42" customHeight="1">
      <x:c r="A42" s="38" t="str"/>
      <x:c r="B42" s="41"/>
      <x:c r="C42" s="38" t="str"/>
      <x:c r="D42" s="40" t="str">
        <x:f>IFERROR(VLOOKUP(C42,'작업목록'!$A$6:$J$105,2,FALSE),"")</x:f>
      </x:c>
      <x:c r="E42" s="40" t="str">
        <x:f>IFERROR(VLOOKUP(C42,'작업목록'!$A$6:$J$105,3,FALSE),"")</x:f>
      </x:c>
      <x:c r="F42" s="40" t="str">
        <x:f>IFERROR(VLOOKUP(C42,'작업목록'!$A$6:$J$105,4,FALSE),"")</x:f>
      </x:c>
      <x:c r="G42" s="40" t="str">
        <x:f>IFERROR(VLOOKUP(C42,'작업목록'!$A$6:$J$105,5,FALSE),"")</x:f>
      </x:c>
      <x:c r="H42" s="41"/>
      <x:c r="I42" s="38" t="str"/>
      <x:c r="J42" s="38" t="str"/>
      <x:c r="K42" s="38" t="str"/>
      <x:c r="L42" s="38" t="str"/>
      <x:c r="M42" s="40" t="str">
        <x:f>IF(A42="","",IF(K42="예","필요",IF(K42="아니오","불필요","검토중")))</x:f>
      </x:c>
      <x:c r="N42" s="38" t="str"/>
      <x:c r="O42" s="38" t="str"/>
      <x:c r="P42" s="38" t="str"/>
      <x:c r="Q42" s="40" t="str">
        <x:f>IFERROR(INDEX('수시평가'!$A$6:$A$105,MATCH(A42,'수시평가'!$C$6:$C$105,0)),"")</x:f>
      </x:c>
      <x:c r="R42" s="41"/>
    </x:row>
    <x:row r="43" ht="42" customHeight="1">
      <x:c r="A43" s="38" t="str"/>
      <x:c r="B43" s="41"/>
      <x:c r="C43" s="38" t="str"/>
      <x:c r="D43" s="40" t="str">
        <x:f>IFERROR(VLOOKUP(C43,'작업목록'!$A$6:$J$105,2,FALSE),"")</x:f>
      </x:c>
      <x:c r="E43" s="40" t="str">
        <x:f>IFERROR(VLOOKUP(C43,'작업목록'!$A$6:$J$105,3,FALSE),"")</x:f>
      </x:c>
      <x:c r="F43" s="40" t="str">
        <x:f>IFERROR(VLOOKUP(C43,'작업목록'!$A$6:$J$105,4,FALSE),"")</x:f>
      </x:c>
      <x:c r="G43" s="40" t="str">
        <x:f>IFERROR(VLOOKUP(C43,'작업목록'!$A$6:$J$105,5,FALSE),"")</x:f>
      </x:c>
      <x:c r="H43" s="41"/>
      <x:c r="I43" s="38" t="str"/>
      <x:c r="J43" s="38" t="str"/>
      <x:c r="K43" s="38" t="str"/>
      <x:c r="L43" s="38" t="str"/>
      <x:c r="M43" s="40" t="str">
        <x:f>IF(A43="","",IF(K43="예","필요",IF(K43="아니오","불필요","검토중")))</x:f>
      </x:c>
      <x:c r="N43" s="38" t="str"/>
      <x:c r="O43" s="38" t="str"/>
      <x:c r="P43" s="38" t="str"/>
      <x:c r="Q43" s="40" t="str">
        <x:f>IFERROR(INDEX('수시평가'!$A$6:$A$105,MATCH(A43,'수시평가'!$C$6:$C$105,0)),"")</x:f>
      </x:c>
      <x:c r="R43" s="41"/>
    </x:row>
    <x:row r="44" ht="42" customHeight="1">
      <x:c r="A44" s="38" t="str"/>
      <x:c r="B44" s="41"/>
      <x:c r="C44" s="38" t="str"/>
      <x:c r="D44" s="40" t="str">
        <x:f>IFERROR(VLOOKUP(C44,'작업목록'!$A$6:$J$105,2,FALSE),"")</x:f>
      </x:c>
      <x:c r="E44" s="40" t="str">
        <x:f>IFERROR(VLOOKUP(C44,'작업목록'!$A$6:$J$105,3,FALSE),"")</x:f>
      </x:c>
      <x:c r="F44" s="40" t="str">
        <x:f>IFERROR(VLOOKUP(C44,'작업목록'!$A$6:$J$105,4,FALSE),"")</x:f>
      </x:c>
      <x:c r="G44" s="40" t="str">
        <x:f>IFERROR(VLOOKUP(C44,'작업목록'!$A$6:$J$105,5,FALSE),"")</x:f>
      </x:c>
      <x:c r="H44" s="41"/>
      <x:c r="I44" s="38" t="str"/>
      <x:c r="J44" s="38" t="str"/>
      <x:c r="K44" s="38" t="str"/>
      <x:c r="L44" s="38" t="str"/>
      <x:c r="M44" s="40" t="str">
        <x:f>IF(A44="","",IF(K44="예","필요",IF(K44="아니오","불필요","검토중")))</x:f>
      </x:c>
      <x:c r="N44" s="38" t="str"/>
      <x:c r="O44" s="38" t="str"/>
      <x:c r="P44" s="38" t="str"/>
      <x:c r="Q44" s="40" t="str">
        <x:f>IFERROR(INDEX('수시평가'!$A$6:$A$105,MATCH(A44,'수시평가'!$C$6:$C$105,0)),"")</x:f>
      </x:c>
      <x:c r="R44" s="41"/>
    </x:row>
    <x:row r="45" ht="42" customHeight="1">
      <x:c r="A45" s="38" t="str"/>
      <x:c r="B45" s="41"/>
      <x:c r="C45" s="38" t="str"/>
      <x:c r="D45" s="40" t="str">
        <x:f>IFERROR(VLOOKUP(C45,'작업목록'!$A$6:$J$105,2,FALSE),"")</x:f>
      </x:c>
      <x:c r="E45" s="40" t="str">
        <x:f>IFERROR(VLOOKUP(C45,'작업목록'!$A$6:$J$105,3,FALSE),"")</x:f>
      </x:c>
      <x:c r="F45" s="40" t="str">
        <x:f>IFERROR(VLOOKUP(C45,'작업목록'!$A$6:$J$105,4,FALSE),"")</x:f>
      </x:c>
      <x:c r="G45" s="40" t="str">
        <x:f>IFERROR(VLOOKUP(C45,'작업목록'!$A$6:$J$105,5,FALSE),"")</x:f>
      </x:c>
      <x:c r="H45" s="41"/>
      <x:c r="I45" s="38" t="str"/>
      <x:c r="J45" s="38" t="str"/>
      <x:c r="K45" s="38" t="str"/>
      <x:c r="L45" s="38" t="str"/>
      <x:c r="M45" s="40" t="str">
        <x:f>IF(A45="","",IF(K45="예","필요",IF(K45="아니오","불필요","검토중")))</x:f>
      </x:c>
      <x:c r="N45" s="38" t="str"/>
      <x:c r="O45" s="38" t="str"/>
      <x:c r="P45" s="38" t="str"/>
      <x:c r="Q45" s="40" t="str">
        <x:f>IFERROR(INDEX('수시평가'!$A$6:$A$105,MATCH(A45,'수시평가'!$C$6:$C$105,0)),"")</x:f>
      </x:c>
      <x:c r="R45" s="41"/>
    </x:row>
    <x:row r="46" ht="42" customHeight="1">
      <x:c r="A46" s="38" t="str"/>
      <x:c r="B46" s="41"/>
      <x:c r="C46" s="38" t="str"/>
      <x:c r="D46" s="40" t="str">
        <x:f>IFERROR(VLOOKUP(C46,'작업목록'!$A$6:$J$105,2,FALSE),"")</x:f>
      </x:c>
      <x:c r="E46" s="40" t="str">
        <x:f>IFERROR(VLOOKUP(C46,'작업목록'!$A$6:$J$105,3,FALSE),"")</x:f>
      </x:c>
      <x:c r="F46" s="40" t="str">
        <x:f>IFERROR(VLOOKUP(C46,'작업목록'!$A$6:$J$105,4,FALSE),"")</x:f>
      </x:c>
      <x:c r="G46" s="40" t="str">
        <x:f>IFERROR(VLOOKUP(C46,'작업목록'!$A$6:$J$105,5,FALSE),"")</x:f>
      </x:c>
      <x:c r="H46" s="41"/>
      <x:c r="I46" s="38" t="str"/>
      <x:c r="J46" s="38" t="str"/>
      <x:c r="K46" s="38" t="str"/>
      <x:c r="L46" s="38" t="str"/>
      <x:c r="M46" s="40" t="str">
        <x:f>IF(A46="","",IF(K46="예","필요",IF(K46="아니오","불필요","검토중")))</x:f>
      </x:c>
      <x:c r="N46" s="38" t="str"/>
      <x:c r="O46" s="38" t="str"/>
      <x:c r="P46" s="38" t="str"/>
      <x:c r="Q46" s="40" t="str">
        <x:f>IFERROR(INDEX('수시평가'!$A$6:$A$105,MATCH(A46,'수시평가'!$C$6:$C$105,0)),"")</x:f>
      </x:c>
      <x:c r="R46" s="41"/>
    </x:row>
    <x:row r="47" ht="42" customHeight="1">
      <x:c r="A47" s="38" t="str"/>
      <x:c r="B47" s="41"/>
      <x:c r="C47" s="38" t="str"/>
      <x:c r="D47" s="40" t="str">
        <x:f>IFERROR(VLOOKUP(C47,'작업목록'!$A$6:$J$105,2,FALSE),"")</x:f>
      </x:c>
      <x:c r="E47" s="40" t="str">
        <x:f>IFERROR(VLOOKUP(C47,'작업목록'!$A$6:$J$105,3,FALSE),"")</x:f>
      </x:c>
      <x:c r="F47" s="40" t="str">
        <x:f>IFERROR(VLOOKUP(C47,'작업목록'!$A$6:$J$105,4,FALSE),"")</x:f>
      </x:c>
      <x:c r="G47" s="40" t="str">
        <x:f>IFERROR(VLOOKUP(C47,'작업목록'!$A$6:$J$105,5,FALSE),"")</x:f>
      </x:c>
      <x:c r="H47" s="41"/>
      <x:c r="I47" s="38" t="str"/>
      <x:c r="J47" s="38" t="str"/>
      <x:c r="K47" s="38" t="str"/>
      <x:c r="L47" s="38" t="str"/>
      <x:c r="M47" s="40" t="str">
        <x:f>IF(A47="","",IF(K47="예","필요",IF(K47="아니오","불필요","검토중")))</x:f>
      </x:c>
      <x:c r="N47" s="38" t="str"/>
      <x:c r="O47" s="38" t="str"/>
      <x:c r="P47" s="38" t="str"/>
      <x:c r="Q47" s="40" t="str">
        <x:f>IFERROR(INDEX('수시평가'!$A$6:$A$105,MATCH(A47,'수시평가'!$C$6:$C$105,0)),"")</x:f>
      </x:c>
      <x:c r="R47" s="41"/>
    </x:row>
    <x:row r="48" ht="42" customHeight="1">
      <x:c r="A48" s="38" t="str"/>
      <x:c r="B48" s="41"/>
      <x:c r="C48" s="38" t="str"/>
      <x:c r="D48" s="40" t="str">
        <x:f>IFERROR(VLOOKUP(C48,'작업목록'!$A$6:$J$105,2,FALSE),"")</x:f>
      </x:c>
      <x:c r="E48" s="40" t="str">
        <x:f>IFERROR(VLOOKUP(C48,'작업목록'!$A$6:$J$105,3,FALSE),"")</x:f>
      </x:c>
      <x:c r="F48" s="40" t="str">
        <x:f>IFERROR(VLOOKUP(C48,'작업목록'!$A$6:$J$105,4,FALSE),"")</x:f>
      </x:c>
      <x:c r="G48" s="40" t="str">
        <x:f>IFERROR(VLOOKUP(C48,'작업목록'!$A$6:$J$105,5,FALSE),"")</x:f>
      </x:c>
      <x:c r="H48" s="41"/>
      <x:c r="I48" s="38" t="str"/>
      <x:c r="J48" s="38" t="str"/>
      <x:c r="K48" s="38" t="str"/>
      <x:c r="L48" s="38" t="str"/>
      <x:c r="M48" s="40" t="str">
        <x:f>IF(A48="","",IF(K48="예","필요",IF(K48="아니오","불필요","검토중")))</x:f>
      </x:c>
      <x:c r="N48" s="38" t="str"/>
      <x:c r="O48" s="38" t="str"/>
      <x:c r="P48" s="38" t="str"/>
      <x:c r="Q48" s="40" t="str">
        <x:f>IFERROR(INDEX('수시평가'!$A$6:$A$105,MATCH(A48,'수시평가'!$C$6:$C$105,0)),"")</x:f>
      </x:c>
      <x:c r="R48" s="41"/>
    </x:row>
    <x:row r="49" ht="42" customHeight="1">
      <x:c r="A49" s="38" t="str"/>
      <x:c r="B49" s="41"/>
      <x:c r="C49" s="38" t="str"/>
      <x:c r="D49" s="40" t="str">
        <x:f>IFERROR(VLOOKUP(C49,'작업목록'!$A$6:$J$105,2,FALSE),"")</x:f>
      </x:c>
      <x:c r="E49" s="40" t="str">
        <x:f>IFERROR(VLOOKUP(C49,'작업목록'!$A$6:$J$105,3,FALSE),"")</x:f>
      </x:c>
      <x:c r="F49" s="40" t="str">
        <x:f>IFERROR(VLOOKUP(C49,'작업목록'!$A$6:$J$105,4,FALSE),"")</x:f>
      </x:c>
      <x:c r="G49" s="40" t="str">
        <x:f>IFERROR(VLOOKUP(C49,'작업목록'!$A$6:$J$105,5,FALSE),"")</x:f>
      </x:c>
      <x:c r="H49" s="41"/>
      <x:c r="I49" s="38" t="str"/>
      <x:c r="J49" s="38" t="str"/>
      <x:c r="K49" s="38" t="str"/>
      <x:c r="L49" s="38" t="str"/>
      <x:c r="M49" s="40" t="str">
        <x:f>IF(A49="","",IF(K49="예","필요",IF(K49="아니오","불필요","검토중")))</x:f>
      </x:c>
      <x:c r="N49" s="38" t="str"/>
      <x:c r="O49" s="38" t="str"/>
      <x:c r="P49" s="38" t="str"/>
      <x:c r="Q49" s="40" t="str">
        <x:f>IFERROR(INDEX('수시평가'!$A$6:$A$105,MATCH(A49,'수시평가'!$C$6:$C$105,0)),"")</x:f>
      </x:c>
      <x:c r="R49" s="41"/>
    </x:row>
    <x:row r="50" ht="42" customHeight="1">
      <x:c r="A50" s="38" t="str"/>
      <x:c r="B50" s="41"/>
      <x:c r="C50" s="38" t="str"/>
      <x:c r="D50" s="40" t="str">
        <x:f>IFERROR(VLOOKUP(C50,'작업목록'!$A$6:$J$105,2,FALSE),"")</x:f>
      </x:c>
      <x:c r="E50" s="40" t="str">
        <x:f>IFERROR(VLOOKUP(C50,'작업목록'!$A$6:$J$105,3,FALSE),"")</x:f>
      </x:c>
      <x:c r="F50" s="40" t="str">
        <x:f>IFERROR(VLOOKUP(C50,'작업목록'!$A$6:$J$105,4,FALSE),"")</x:f>
      </x:c>
      <x:c r="G50" s="40" t="str">
        <x:f>IFERROR(VLOOKUP(C50,'작업목록'!$A$6:$J$105,5,FALSE),"")</x:f>
      </x:c>
      <x:c r="H50" s="41"/>
      <x:c r="I50" s="38" t="str"/>
      <x:c r="J50" s="38" t="str"/>
      <x:c r="K50" s="38" t="str"/>
      <x:c r="L50" s="38" t="str"/>
      <x:c r="M50" s="40" t="str">
        <x:f>IF(A50="","",IF(K50="예","필요",IF(K50="아니오","불필요","검토중")))</x:f>
      </x:c>
      <x:c r="N50" s="38" t="str"/>
      <x:c r="O50" s="38" t="str"/>
      <x:c r="P50" s="38" t="str"/>
      <x:c r="Q50" s="40" t="str">
        <x:f>IFERROR(INDEX('수시평가'!$A$6:$A$105,MATCH(A50,'수시평가'!$C$6:$C$105,0)),"")</x:f>
      </x:c>
      <x:c r="R50" s="41"/>
    </x:row>
    <x:row r="51" ht="42" customHeight="1">
      <x:c r="A51" s="38" t="str"/>
      <x:c r="B51" s="41"/>
      <x:c r="C51" s="38" t="str"/>
      <x:c r="D51" s="40" t="str">
        <x:f>IFERROR(VLOOKUP(C51,'작업목록'!$A$6:$J$105,2,FALSE),"")</x:f>
      </x:c>
      <x:c r="E51" s="40" t="str">
        <x:f>IFERROR(VLOOKUP(C51,'작업목록'!$A$6:$J$105,3,FALSE),"")</x:f>
      </x:c>
      <x:c r="F51" s="40" t="str">
        <x:f>IFERROR(VLOOKUP(C51,'작업목록'!$A$6:$J$105,4,FALSE),"")</x:f>
      </x:c>
      <x:c r="G51" s="40" t="str">
        <x:f>IFERROR(VLOOKUP(C51,'작업목록'!$A$6:$J$105,5,FALSE),"")</x:f>
      </x:c>
      <x:c r="H51" s="41"/>
      <x:c r="I51" s="38" t="str"/>
      <x:c r="J51" s="38" t="str"/>
      <x:c r="K51" s="38" t="str"/>
      <x:c r="L51" s="38" t="str"/>
      <x:c r="M51" s="40" t="str">
        <x:f>IF(A51="","",IF(K51="예","필요",IF(K51="아니오","불필요","검토중")))</x:f>
      </x:c>
      <x:c r="N51" s="38" t="str"/>
      <x:c r="O51" s="38" t="str"/>
      <x:c r="P51" s="38" t="str"/>
      <x:c r="Q51" s="40" t="str">
        <x:f>IFERROR(INDEX('수시평가'!$A$6:$A$105,MATCH(A51,'수시평가'!$C$6:$C$105,0)),"")</x:f>
      </x:c>
      <x:c r="R51" s="41"/>
    </x:row>
    <x:row r="52" ht="42" customHeight="1">
      <x:c r="A52" s="38" t="str"/>
      <x:c r="B52" s="41"/>
      <x:c r="C52" s="38" t="str"/>
      <x:c r="D52" s="40" t="str">
        <x:f>IFERROR(VLOOKUP(C52,'작업목록'!$A$6:$J$105,2,FALSE),"")</x:f>
      </x:c>
      <x:c r="E52" s="40" t="str">
        <x:f>IFERROR(VLOOKUP(C52,'작업목록'!$A$6:$J$105,3,FALSE),"")</x:f>
      </x:c>
      <x:c r="F52" s="40" t="str">
        <x:f>IFERROR(VLOOKUP(C52,'작업목록'!$A$6:$J$105,4,FALSE),"")</x:f>
      </x:c>
      <x:c r="G52" s="40" t="str">
        <x:f>IFERROR(VLOOKUP(C52,'작업목록'!$A$6:$J$105,5,FALSE),"")</x:f>
      </x:c>
      <x:c r="H52" s="41"/>
      <x:c r="I52" s="38" t="str"/>
      <x:c r="J52" s="38" t="str"/>
      <x:c r="K52" s="38" t="str"/>
      <x:c r="L52" s="38" t="str"/>
      <x:c r="M52" s="40" t="str">
        <x:f>IF(A52="","",IF(K52="예","필요",IF(K52="아니오","불필요","검토중")))</x:f>
      </x:c>
      <x:c r="N52" s="38" t="str"/>
      <x:c r="O52" s="38" t="str"/>
      <x:c r="P52" s="38" t="str"/>
      <x:c r="Q52" s="40" t="str">
        <x:f>IFERROR(INDEX('수시평가'!$A$6:$A$105,MATCH(A52,'수시평가'!$C$6:$C$105,0)),"")</x:f>
      </x:c>
      <x:c r="R52" s="41"/>
    </x:row>
    <x:row r="53" ht="42" customHeight="1">
      <x:c r="A53" s="38" t="str"/>
      <x:c r="B53" s="41"/>
      <x:c r="C53" s="38" t="str"/>
      <x:c r="D53" s="40" t="str">
        <x:f>IFERROR(VLOOKUP(C53,'작업목록'!$A$6:$J$105,2,FALSE),"")</x:f>
      </x:c>
      <x:c r="E53" s="40" t="str">
        <x:f>IFERROR(VLOOKUP(C53,'작업목록'!$A$6:$J$105,3,FALSE),"")</x:f>
      </x:c>
      <x:c r="F53" s="40" t="str">
        <x:f>IFERROR(VLOOKUP(C53,'작업목록'!$A$6:$J$105,4,FALSE),"")</x:f>
      </x:c>
      <x:c r="G53" s="40" t="str">
        <x:f>IFERROR(VLOOKUP(C53,'작업목록'!$A$6:$J$105,5,FALSE),"")</x:f>
      </x:c>
      <x:c r="H53" s="41"/>
      <x:c r="I53" s="38" t="str"/>
      <x:c r="J53" s="38" t="str"/>
      <x:c r="K53" s="38" t="str"/>
      <x:c r="L53" s="38" t="str"/>
      <x:c r="M53" s="40" t="str">
        <x:f>IF(A53="","",IF(K53="예","필요",IF(K53="아니오","불필요","검토중")))</x:f>
      </x:c>
      <x:c r="N53" s="38" t="str"/>
      <x:c r="O53" s="38" t="str"/>
      <x:c r="P53" s="38" t="str"/>
      <x:c r="Q53" s="40" t="str">
        <x:f>IFERROR(INDEX('수시평가'!$A$6:$A$105,MATCH(A53,'수시평가'!$C$6:$C$105,0)),"")</x:f>
      </x:c>
      <x:c r="R53" s="41"/>
    </x:row>
    <x:row r="54" ht="42" customHeight="1">
      <x:c r="A54" s="38" t="str"/>
      <x:c r="B54" s="41"/>
      <x:c r="C54" s="38" t="str"/>
      <x:c r="D54" s="40" t="str">
        <x:f>IFERROR(VLOOKUP(C54,'작업목록'!$A$6:$J$105,2,FALSE),"")</x:f>
      </x:c>
      <x:c r="E54" s="40" t="str">
        <x:f>IFERROR(VLOOKUP(C54,'작업목록'!$A$6:$J$105,3,FALSE),"")</x:f>
      </x:c>
      <x:c r="F54" s="40" t="str">
        <x:f>IFERROR(VLOOKUP(C54,'작업목록'!$A$6:$J$105,4,FALSE),"")</x:f>
      </x:c>
      <x:c r="G54" s="40" t="str">
        <x:f>IFERROR(VLOOKUP(C54,'작업목록'!$A$6:$J$105,5,FALSE),"")</x:f>
      </x:c>
      <x:c r="H54" s="41"/>
      <x:c r="I54" s="38" t="str"/>
      <x:c r="J54" s="38" t="str"/>
      <x:c r="K54" s="38" t="str"/>
      <x:c r="L54" s="38" t="str"/>
      <x:c r="M54" s="40" t="str">
        <x:f>IF(A54="","",IF(K54="예","필요",IF(K54="아니오","불필요","검토중")))</x:f>
      </x:c>
      <x:c r="N54" s="38" t="str"/>
      <x:c r="O54" s="38" t="str"/>
      <x:c r="P54" s="38" t="str"/>
      <x:c r="Q54" s="40" t="str">
        <x:f>IFERROR(INDEX('수시평가'!$A$6:$A$105,MATCH(A54,'수시평가'!$C$6:$C$105,0)),"")</x:f>
      </x:c>
      <x:c r="R54" s="41"/>
    </x:row>
    <x:row r="55" ht="42" customHeight="1">
      <x:c r="A55" s="38" t="str"/>
      <x:c r="B55" s="41"/>
      <x:c r="C55" s="38" t="str"/>
      <x:c r="D55" s="40" t="str">
        <x:f>IFERROR(VLOOKUP(C55,'작업목록'!$A$6:$J$105,2,FALSE),"")</x:f>
      </x:c>
      <x:c r="E55" s="40" t="str">
        <x:f>IFERROR(VLOOKUP(C55,'작업목록'!$A$6:$J$105,3,FALSE),"")</x:f>
      </x:c>
      <x:c r="F55" s="40" t="str">
        <x:f>IFERROR(VLOOKUP(C55,'작업목록'!$A$6:$J$105,4,FALSE),"")</x:f>
      </x:c>
      <x:c r="G55" s="40" t="str">
        <x:f>IFERROR(VLOOKUP(C55,'작업목록'!$A$6:$J$105,5,FALSE),"")</x:f>
      </x:c>
      <x:c r="H55" s="41"/>
      <x:c r="I55" s="38" t="str"/>
      <x:c r="J55" s="38" t="str"/>
      <x:c r="K55" s="38" t="str"/>
      <x:c r="L55" s="38" t="str"/>
      <x:c r="M55" s="40" t="str">
        <x:f>IF(A55="","",IF(K55="예","필요",IF(K55="아니오","불필요","검토중")))</x:f>
      </x:c>
      <x:c r="N55" s="38" t="str"/>
      <x:c r="O55" s="38" t="str"/>
      <x:c r="P55" s="38" t="str"/>
      <x:c r="Q55" s="40" t="str">
        <x:f>IFERROR(INDEX('수시평가'!$A$6:$A$105,MATCH(A55,'수시평가'!$C$6:$C$105,0)),"")</x:f>
      </x:c>
      <x:c r="R55" s="41"/>
    </x:row>
    <x:row r="56" ht="42" customHeight="1">
      <x:c r="A56" s="38" t="str"/>
      <x:c r="B56" s="41"/>
      <x:c r="C56" s="38" t="str"/>
      <x:c r="D56" s="40" t="str">
        <x:f>IFERROR(VLOOKUP(C56,'작업목록'!$A$6:$J$105,2,FALSE),"")</x:f>
      </x:c>
      <x:c r="E56" s="40" t="str">
        <x:f>IFERROR(VLOOKUP(C56,'작업목록'!$A$6:$J$105,3,FALSE),"")</x:f>
      </x:c>
      <x:c r="F56" s="40" t="str">
        <x:f>IFERROR(VLOOKUP(C56,'작업목록'!$A$6:$J$105,4,FALSE),"")</x:f>
      </x:c>
      <x:c r="G56" s="40" t="str">
        <x:f>IFERROR(VLOOKUP(C56,'작업목록'!$A$6:$J$105,5,FALSE),"")</x:f>
      </x:c>
      <x:c r="H56" s="41"/>
      <x:c r="I56" s="38" t="str"/>
      <x:c r="J56" s="38" t="str"/>
      <x:c r="K56" s="38" t="str"/>
      <x:c r="L56" s="38" t="str"/>
      <x:c r="M56" s="40" t="str">
        <x:f>IF(A56="","",IF(K56="예","필요",IF(K56="아니오","불필요","검토중")))</x:f>
      </x:c>
      <x:c r="N56" s="38" t="str"/>
      <x:c r="O56" s="38" t="str"/>
      <x:c r="P56" s="38" t="str"/>
      <x:c r="Q56" s="40" t="str">
        <x:f>IFERROR(INDEX('수시평가'!$A$6:$A$105,MATCH(A56,'수시평가'!$C$6:$C$105,0)),"")</x:f>
      </x:c>
      <x:c r="R56" s="41"/>
    </x:row>
    <x:row r="57" ht="42" customHeight="1">
      <x:c r="A57" s="38" t="str"/>
      <x:c r="B57" s="41"/>
      <x:c r="C57" s="38" t="str"/>
      <x:c r="D57" s="40" t="str">
        <x:f>IFERROR(VLOOKUP(C57,'작업목록'!$A$6:$J$105,2,FALSE),"")</x:f>
      </x:c>
      <x:c r="E57" s="40" t="str">
        <x:f>IFERROR(VLOOKUP(C57,'작업목록'!$A$6:$J$105,3,FALSE),"")</x:f>
      </x:c>
      <x:c r="F57" s="40" t="str">
        <x:f>IFERROR(VLOOKUP(C57,'작업목록'!$A$6:$J$105,4,FALSE),"")</x:f>
      </x:c>
      <x:c r="G57" s="40" t="str">
        <x:f>IFERROR(VLOOKUP(C57,'작업목록'!$A$6:$J$105,5,FALSE),"")</x:f>
      </x:c>
      <x:c r="H57" s="41"/>
      <x:c r="I57" s="38" t="str"/>
      <x:c r="J57" s="38" t="str"/>
      <x:c r="K57" s="38" t="str"/>
      <x:c r="L57" s="38" t="str"/>
      <x:c r="M57" s="40" t="str">
        <x:f>IF(A57="","",IF(K57="예","필요",IF(K57="아니오","불필요","검토중")))</x:f>
      </x:c>
      <x:c r="N57" s="38" t="str"/>
      <x:c r="O57" s="38" t="str"/>
      <x:c r="P57" s="38" t="str"/>
      <x:c r="Q57" s="40" t="str">
        <x:f>IFERROR(INDEX('수시평가'!$A$6:$A$105,MATCH(A57,'수시평가'!$C$6:$C$105,0)),"")</x:f>
      </x:c>
      <x:c r="R57" s="41"/>
    </x:row>
    <x:row r="58" ht="42" customHeight="1">
      <x:c r="A58" s="38" t="str"/>
      <x:c r="B58" s="41"/>
      <x:c r="C58" s="38" t="str"/>
      <x:c r="D58" s="40" t="str">
        <x:f>IFERROR(VLOOKUP(C58,'작업목록'!$A$6:$J$105,2,FALSE),"")</x:f>
      </x:c>
      <x:c r="E58" s="40" t="str">
        <x:f>IFERROR(VLOOKUP(C58,'작업목록'!$A$6:$J$105,3,FALSE),"")</x:f>
      </x:c>
      <x:c r="F58" s="40" t="str">
        <x:f>IFERROR(VLOOKUP(C58,'작업목록'!$A$6:$J$105,4,FALSE),"")</x:f>
      </x:c>
      <x:c r="G58" s="40" t="str">
        <x:f>IFERROR(VLOOKUP(C58,'작업목록'!$A$6:$J$105,5,FALSE),"")</x:f>
      </x:c>
      <x:c r="H58" s="41"/>
      <x:c r="I58" s="38" t="str"/>
      <x:c r="J58" s="38" t="str"/>
      <x:c r="K58" s="38" t="str"/>
      <x:c r="L58" s="38" t="str"/>
      <x:c r="M58" s="40" t="str">
        <x:f>IF(A58="","",IF(K58="예","필요",IF(K58="아니오","불필요","검토중")))</x:f>
      </x:c>
      <x:c r="N58" s="38" t="str"/>
      <x:c r="O58" s="38" t="str"/>
      <x:c r="P58" s="38" t="str"/>
      <x:c r="Q58" s="40" t="str">
        <x:f>IFERROR(INDEX('수시평가'!$A$6:$A$105,MATCH(A58,'수시평가'!$C$6:$C$105,0)),"")</x:f>
      </x:c>
      <x:c r="R58" s="41"/>
    </x:row>
    <x:row r="59" ht="42" customHeight="1">
      <x:c r="A59" s="38" t="str"/>
      <x:c r="B59" s="41"/>
      <x:c r="C59" s="38" t="str"/>
      <x:c r="D59" s="40" t="str">
        <x:f>IFERROR(VLOOKUP(C59,'작업목록'!$A$6:$J$105,2,FALSE),"")</x:f>
      </x:c>
      <x:c r="E59" s="40" t="str">
        <x:f>IFERROR(VLOOKUP(C59,'작업목록'!$A$6:$J$105,3,FALSE),"")</x:f>
      </x:c>
      <x:c r="F59" s="40" t="str">
        <x:f>IFERROR(VLOOKUP(C59,'작업목록'!$A$6:$J$105,4,FALSE),"")</x:f>
      </x:c>
      <x:c r="G59" s="40" t="str">
        <x:f>IFERROR(VLOOKUP(C59,'작업목록'!$A$6:$J$105,5,FALSE),"")</x:f>
      </x:c>
      <x:c r="H59" s="41"/>
      <x:c r="I59" s="38" t="str"/>
      <x:c r="J59" s="38" t="str"/>
      <x:c r="K59" s="38" t="str"/>
      <x:c r="L59" s="38" t="str"/>
      <x:c r="M59" s="40" t="str">
        <x:f>IF(A59="","",IF(K59="예","필요",IF(K59="아니오","불필요","검토중")))</x:f>
      </x:c>
      <x:c r="N59" s="38" t="str"/>
      <x:c r="O59" s="38" t="str"/>
      <x:c r="P59" s="38" t="str"/>
      <x:c r="Q59" s="40" t="str">
        <x:f>IFERROR(INDEX('수시평가'!$A$6:$A$105,MATCH(A59,'수시평가'!$C$6:$C$105,0)),"")</x:f>
      </x:c>
      <x:c r="R59" s="41"/>
    </x:row>
    <x:row r="60" ht="42" customHeight="1">
      <x:c r="A60" s="38" t="str"/>
      <x:c r="B60" s="41"/>
      <x:c r="C60" s="38" t="str"/>
      <x:c r="D60" s="40" t="str">
        <x:f>IFERROR(VLOOKUP(C60,'작업목록'!$A$6:$J$105,2,FALSE),"")</x:f>
      </x:c>
      <x:c r="E60" s="40" t="str">
        <x:f>IFERROR(VLOOKUP(C60,'작업목록'!$A$6:$J$105,3,FALSE),"")</x:f>
      </x:c>
      <x:c r="F60" s="40" t="str">
        <x:f>IFERROR(VLOOKUP(C60,'작업목록'!$A$6:$J$105,4,FALSE),"")</x:f>
      </x:c>
      <x:c r="G60" s="40" t="str">
        <x:f>IFERROR(VLOOKUP(C60,'작업목록'!$A$6:$J$105,5,FALSE),"")</x:f>
      </x:c>
      <x:c r="H60" s="41"/>
      <x:c r="I60" s="38" t="str"/>
      <x:c r="J60" s="38" t="str"/>
      <x:c r="K60" s="38" t="str"/>
      <x:c r="L60" s="38" t="str"/>
      <x:c r="M60" s="40" t="str">
        <x:f>IF(A60="","",IF(K60="예","필요",IF(K60="아니오","불필요","검토중")))</x:f>
      </x:c>
      <x:c r="N60" s="38" t="str"/>
      <x:c r="O60" s="38" t="str"/>
      <x:c r="P60" s="38" t="str"/>
      <x:c r="Q60" s="40" t="str">
        <x:f>IFERROR(INDEX('수시평가'!$A$6:$A$105,MATCH(A60,'수시평가'!$C$6:$C$105,0)),"")</x:f>
      </x:c>
      <x:c r="R60" s="41"/>
    </x:row>
    <x:row r="61" ht="42" customHeight="1">
      <x:c r="A61" s="38" t="str"/>
      <x:c r="B61" s="41"/>
      <x:c r="C61" s="38" t="str"/>
      <x:c r="D61" s="40" t="str">
        <x:f>IFERROR(VLOOKUP(C61,'작업목록'!$A$6:$J$105,2,FALSE),"")</x:f>
      </x:c>
      <x:c r="E61" s="40" t="str">
        <x:f>IFERROR(VLOOKUP(C61,'작업목록'!$A$6:$J$105,3,FALSE),"")</x:f>
      </x:c>
      <x:c r="F61" s="40" t="str">
        <x:f>IFERROR(VLOOKUP(C61,'작업목록'!$A$6:$J$105,4,FALSE),"")</x:f>
      </x:c>
      <x:c r="G61" s="40" t="str">
        <x:f>IFERROR(VLOOKUP(C61,'작업목록'!$A$6:$J$105,5,FALSE),"")</x:f>
      </x:c>
      <x:c r="H61" s="41"/>
      <x:c r="I61" s="38" t="str"/>
      <x:c r="J61" s="38" t="str"/>
      <x:c r="K61" s="38" t="str"/>
      <x:c r="L61" s="38" t="str"/>
      <x:c r="M61" s="40" t="str">
        <x:f>IF(A61="","",IF(K61="예","필요",IF(K61="아니오","불필요","검토중")))</x:f>
      </x:c>
      <x:c r="N61" s="38" t="str"/>
      <x:c r="O61" s="38" t="str"/>
      <x:c r="P61" s="38" t="str"/>
      <x:c r="Q61" s="40" t="str">
        <x:f>IFERROR(INDEX('수시평가'!$A$6:$A$105,MATCH(A61,'수시평가'!$C$6:$C$105,0)),"")</x:f>
      </x:c>
      <x:c r="R61" s="41"/>
    </x:row>
    <x:row r="62" ht="42" customHeight="1">
      <x:c r="A62" s="38" t="str"/>
      <x:c r="B62" s="41"/>
      <x:c r="C62" s="38" t="str"/>
      <x:c r="D62" s="40" t="str">
        <x:f>IFERROR(VLOOKUP(C62,'작업목록'!$A$6:$J$105,2,FALSE),"")</x:f>
      </x:c>
      <x:c r="E62" s="40" t="str">
        <x:f>IFERROR(VLOOKUP(C62,'작업목록'!$A$6:$J$105,3,FALSE),"")</x:f>
      </x:c>
      <x:c r="F62" s="40" t="str">
        <x:f>IFERROR(VLOOKUP(C62,'작업목록'!$A$6:$J$105,4,FALSE),"")</x:f>
      </x:c>
      <x:c r="G62" s="40" t="str">
        <x:f>IFERROR(VLOOKUP(C62,'작업목록'!$A$6:$J$105,5,FALSE),"")</x:f>
      </x:c>
      <x:c r="H62" s="41"/>
      <x:c r="I62" s="38" t="str"/>
      <x:c r="J62" s="38" t="str"/>
      <x:c r="K62" s="38" t="str"/>
      <x:c r="L62" s="38" t="str"/>
      <x:c r="M62" s="40" t="str">
        <x:f>IF(A62="","",IF(K62="예","필요",IF(K62="아니오","불필요","검토중")))</x:f>
      </x:c>
      <x:c r="N62" s="38" t="str"/>
      <x:c r="O62" s="38" t="str"/>
      <x:c r="P62" s="38" t="str"/>
      <x:c r="Q62" s="40" t="str">
        <x:f>IFERROR(INDEX('수시평가'!$A$6:$A$105,MATCH(A62,'수시평가'!$C$6:$C$105,0)),"")</x:f>
      </x:c>
      <x:c r="R62" s="41"/>
    </x:row>
    <x:row r="63" ht="42" customHeight="1">
      <x:c r="A63" s="38" t="str"/>
      <x:c r="B63" s="41"/>
      <x:c r="C63" s="38" t="str"/>
      <x:c r="D63" s="40" t="str">
        <x:f>IFERROR(VLOOKUP(C63,'작업목록'!$A$6:$J$105,2,FALSE),"")</x:f>
      </x:c>
      <x:c r="E63" s="40" t="str">
        <x:f>IFERROR(VLOOKUP(C63,'작업목록'!$A$6:$J$105,3,FALSE),"")</x:f>
      </x:c>
      <x:c r="F63" s="40" t="str">
        <x:f>IFERROR(VLOOKUP(C63,'작업목록'!$A$6:$J$105,4,FALSE),"")</x:f>
      </x:c>
      <x:c r="G63" s="40" t="str">
        <x:f>IFERROR(VLOOKUP(C63,'작업목록'!$A$6:$J$105,5,FALSE),"")</x:f>
      </x:c>
      <x:c r="H63" s="41"/>
      <x:c r="I63" s="38" t="str"/>
      <x:c r="J63" s="38" t="str"/>
      <x:c r="K63" s="38" t="str"/>
      <x:c r="L63" s="38" t="str"/>
      <x:c r="M63" s="40" t="str">
        <x:f>IF(A63="","",IF(K63="예","필요",IF(K63="아니오","불필요","검토중")))</x:f>
      </x:c>
      <x:c r="N63" s="38" t="str"/>
      <x:c r="O63" s="38" t="str"/>
      <x:c r="P63" s="38" t="str"/>
      <x:c r="Q63" s="40" t="str">
        <x:f>IFERROR(INDEX('수시평가'!$A$6:$A$105,MATCH(A63,'수시평가'!$C$6:$C$105,0)),"")</x:f>
      </x:c>
      <x:c r="R63" s="41"/>
    </x:row>
    <x:row r="64" ht="42" customHeight="1">
      <x:c r="A64" s="38" t="str"/>
      <x:c r="B64" s="41"/>
      <x:c r="C64" s="38" t="str"/>
      <x:c r="D64" s="40" t="str">
        <x:f>IFERROR(VLOOKUP(C64,'작업목록'!$A$6:$J$105,2,FALSE),"")</x:f>
      </x:c>
      <x:c r="E64" s="40" t="str">
        <x:f>IFERROR(VLOOKUP(C64,'작업목록'!$A$6:$J$105,3,FALSE),"")</x:f>
      </x:c>
      <x:c r="F64" s="40" t="str">
        <x:f>IFERROR(VLOOKUP(C64,'작업목록'!$A$6:$J$105,4,FALSE),"")</x:f>
      </x:c>
      <x:c r="G64" s="40" t="str">
        <x:f>IFERROR(VLOOKUP(C64,'작업목록'!$A$6:$J$105,5,FALSE),"")</x:f>
      </x:c>
      <x:c r="H64" s="41"/>
      <x:c r="I64" s="38" t="str"/>
      <x:c r="J64" s="38" t="str"/>
      <x:c r="K64" s="38" t="str"/>
      <x:c r="L64" s="38" t="str"/>
      <x:c r="M64" s="40" t="str">
        <x:f>IF(A64="","",IF(K64="예","필요",IF(K64="아니오","불필요","검토중")))</x:f>
      </x:c>
      <x:c r="N64" s="38" t="str"/>
      <x:c r="O64" s="38" t="str"/>
      <x:c r="P64" s="38" t="str"/>
      <x:c r="Q64" s="40" t="str">
        <x:f>IFERROR(INDEX('수시평가'!$A$6:$A$105,MATCH(A64,'수시평가'!$C$6:$C$105,0)),"")</x:f>
      </x:c>
      <x:c r="R64" s="41"/>
    </x:row>
    <x:row r="65" ht="42" customHeight="1">
      <x:c r="A65" s="38" t="str"/>
      <x:c r="B65" s="41"/>
      <x:c r="C65" s="38" t="str"/>
      <x:c r="D65" s="40" t="str">
        <x:f>IFERROR(VLOOKUP(C65,'작업목록'!$A$6:$J$105,2,FALSE),"")</x:f>
      </x:c>
      <x:c r="E65" s="40" t="str">
        <x:f>IFERROR(VLOOKUP(C65,'작업목록'!$A$6:$J$105,3,FALSE),"")</x:f>
      </x:c>
      <x:c r="F65" s="40" t="str">
        <x:f>IFERROR(VLOOKUP(C65,'작업목록'!$A$6:$J$105,4,FALSE),"")</x:f>
      </x:c>
      <x:c r="G65" s="40" t="str">
        <x:f>IFERROR(VLOOKUP(C65,'작업목록'!$A$6:$J$105,5,FALSE),"")</x:f>
      </x:c>
      <x:c r="H65" s="41"/>
      <x:c r="I65" s="38" t="str"/>
      <x:c r="J65" s="38" t="str"/>
      <x:c r="K65" s="38" t="str"/>
      <x:c r="L65" s="38" t="str"/>
      <x:c r="M65" s="40" t="str">
        <x:f>IF(A65="","",IF(K65="예","필요",IF(K65="아니오","불필요","검토중")))</x:f>
      </x:c>
      <x:c r="N65" s="38" t="str"/>
      <x:c r="O65" s="38" t="str"/>
      <x:c r="P65" s="38" t="str"/>
      <x:c r="Q65" s="40" t="str">
        <x:f>IFERROR(INDEX('수시평가'!$A$6:$A$105,MATCH(A65,'수시평가'!$C$6:$C$105,0)),"")</x:f>
      </x:c>
      <x:c r="R65" s="41"/>
    </x:row>
    <x:row r="66" ht="42" customHeight="1">
      <x:c r="A66" s="38" t="str"/>
      <x:c r="B66" s="41"/>
      <x:c r="C66" s="38" t="str"/>
      <x:c r="D66" s="40" t="str">
        <x:f>IFERROR(VLOOKUP(C66,'작업목록'!$A$6:$J$105,2,FALSE),"")</x:f>
      </x:c>
      <x:c r="E66" s="40" t="str">
        <x:f>IFERROR(VLOOKUP(C66,'작업목록'!$A$6:$J$105,3,FALSE),"")</x:f>
      </x:c>
      <x:c r="F66" s="40" t="str">
        <x:f>IFERROR(VLOOKUP(C66,'작업목록'!$A$6:$J$105,4,FALSE),"")</x:f>
      </x:c>
      <x:c r="G66" s="40" t="str">
        <x:f>IFERROR(VLOOKUP(C66,'작업목록'!$A$6:$J$105,5,FALSE),"")</x:f>
      </x:c>
      <x:c r="H66" s="41"/>
      <x:c r="I66" s="38" t="str"/>
      <x:c r="J66" s="38" t="str"/>
      <x:c r="K66" s="38" t="str"/>
      <x:c r="L66" s="38" t="str"/>
      <x:c r="M66" s="40" t="str">
        <x:f>IF(A66="","",IF(K66="예","필요",IF(K66="아니오","불필요","검토중")))</x:f>
      </x:c>
      <x:c r="N66" s="38" t="str"/>
      <x:c r="O66" s="38" t="str"/>
      <x:c r="P66" s="38" t="str"/>
      <x:c r="Q66" s="40" t="str">
        <x:f>IFERROR(INDEX('수시평가'!$A$6:$A$105,MATCH(A66,'수시평가'!$C$6:$C$105,0)),"")</x:f>
      </x:c>
      <x:c r="R66" s="41"/>
    </x:row>
    <x:row r="67" ht="42" customHeight="1">
      <x:c r="A67" s="38" t="str"/>
      <x:c r="B67" s="41"/>
      <x:c r="C67" s="38" t="str"/>
      <x:c r="D67" s="40" t="str">
        <x:f>IFERROR(VLOOKUP(C67,'작업목록'!$A$6:$J$105,2,FALSE),"")</x:f>
      </x:c>
      <x:c r="E67" s="40" t="str">
        <x:f>IFERROR(VLOOKUP(C67,'작업목록'!$A$6:$J$105,3,FALSE),"")</x:f>
      </x:c>
      <x:c r="F67" s="40" t="str">
        <x:f>IFERROR(VLOOKUP(C67,'작업목록'!$A$6:$J$105,4,FALSE),"")</x:f>
      </x:c>
      <x:c r="G67" s="40" t="str">
        <x:f>IFERROR(VLOOKUP(C67,'작업목록'!$A$6:$J$105,5,FALSE),"")</x:f>
      </x:c>
      <x:c r="H67" s="41"/>
      <x:c r="I67" s="38" t="str"/>
      <x:c r="J67" s="38" t="str"/>
      <x:c r="K67" s="38" t="str"/>
      <x:c r="L67" s="38" t="str"/>
      <x:c r="M67" s="40" t="str">
        <x:f>IF(A67="","",IF(K67="예","필요",IF(K67="아니오","불필요","검토중")))</x:f>
      </x:c>
      <x:c r="N67" s="38" t="str"/>
      <x:c r="O67" s="38" t="str"/>
      <x:c r="P67" s="38" t="str"/>
      <x:c r="Q67" s="40" t="str">
        <x:f>IFERROR(INDEX('수시평가'!$A$6:$A$105,MATCH(A67,'수시평가'!$C$6:$C$105,0)),"")</x:f>
      </x:c>
      <x:c r="R67" s="41"/>
    </x:row>
    <x:row r="68" ht="42" customHeight="1">
      <x:c r="A68" s="38" t="str"/>
      <x:c r="B68" s="41"/>
      <x:c r="C68" s="38" t="str"/>
      <x:c r="D68" s="40" t="str">
        <x:f>IFERROR(VLOOKUP(C68,'작업목록'!$A$6:$J$105,2,FALSE),"")</x:f>
      </x:c>
      <x:c r="E68" s="40" t="str">
        <x:f>IFERROR(VLOOKUP(C68,'작업목록'!$A$6:$J$105,3,FALSE),"")</x:f>
      </x:c>
      <x:c r="F68" s="40" t="str">
        <x:f>IFERROR(VLOOKUP(C68,'작업목록'!$A$6:$J$105,4,FALSE),"")</x:f>
      </x:c>
      <x:c r="G68" s="40" t="str">
        <x:f>IFERROR(VLOOKUP(C68,'작업목록'!$A$6:$J$105,5,FALSE),"")</x:f>
      </x:c>
      <x:c r="H68" s="41"/>
      <x:c r="I68" s="38" t="str"/>
      <x:c r="J68" s="38" t="str"/>
      <x:c r="K68" s="38" t="str"/>
      <x:c r="L68" s="38" t="str"/>
      <x:c r="M68" s="40" t="str">
        <x:f>IF(A68="","",IF(K68="예","필요",IF(K68="아니오","불필요","검토중")))</x:f>
      </x:c>
      <x:c r="N68" s="38" t="str"/>
      <x:c r="O68" s="38" t="str"/>
      <x:c r="P68" s="38" t="str"/>
      <x:c r="Q68" s="40" t="str">
        <x:f>IFERROR(INDEX('수시평가'!$A$6:$A$105,MATCH(A68,'수시평가'!$C$6:$C$105,0)),"")</x:f>
      </x:c>
      <x:c r="R68" s="41"/>
    </x:row>
    <x:row r="69" ht="42" customHeight="1">
      <x:c r="A69" s="38" t="str"/>
      <x:c r="B69" s="41"/>
      <x:c r="C69" s="38" t="str"/>
      <x:c r="D69" s="40" t="str">
        <x:f>IFERROR(VLOOKUP(C69,'작업목록'!$A$6:$J$105,2,FALSE),"")</x:f>
      </x:c>
      <x:c r="E69" s="40" t="str">
        <x:f>IFERROR(VLOOKUP(C69,'작업목록'!$A$6:$J$105,3,FALSE),"")</x:f>
      </x:c>
      <x:c r="F69" s="40" t="str">
        <x:f>IFERROR(VLOOKUP(C69,'작업목록'!$A$6:$J$105,4,FALSE),"")</x:f>
      </x:c>
      <x:c r="G69" s="40" t="str">
        <x:f>IFERROR(VLOOKUP(C69,'작업목록'!$A$6:$J$105,5,FALSE),"")</x:f>
      </x:c>
      <x:c r="H69" s="41"/>
      <x:c r="I69" s="38" t="str"/>
      <x:c r="J69" s="38" t="str"/>
      <x:c r="K69" s="38" t="str"/>
      <x:c r="L69" s="38" t="str"/>
      <x:c r="M69" s="40" t="str">
        <x:f>IF(A69="","",IF(K69="예","필요",IF(K69="아니오","불필요","검토중")))</x:f>
      </x:c>
      <x:c r="N69" s="38" t="str"/>
      <x:c r="O69" s="38" t="str"/>
      <x:c r="P69" s="38" t="str"/>
      <x:c r="Q69" s="40" t="str">
        <x:f>IFERROR(INDEX('수시평가'!$A$6:$A$105,MATCH(A69,'수시평가'!$C$6:$C$105,0)),"")</x:f>
      </x:c>
      <x:c r="R69" s="41"/>
    </x:row>
    <x:row r="70" ht="42" customHeight="1">
      <x:c r="A70" s="38" t="str"/>
      <x:c r="B70" s="41"/>
      <x:c r="C70" s="38" t="str"/>
      <x:c r="D70" s="40" t="str">
        <x:f>IFERROR(VLOOKUP(C70,'작업목록'!$A$6:$J$105,2,FALSE),"")</x:f>
      </x:c>
      <x:c r="E70" s="40" t="str">
        <x:f>IFERROR(VLOOKUP(C70,'작업목록'!$A$6:$J$105,3,FALSE),"")</x:f>
      </x:c>
      <x:c r="F70" s="40" t="str">
        <x:f>IFERROR(VLOOKUP(C70,'작업목록'!$A$6:$J$105,4,FALSE),"")</x:f>
      </x:c>
      <x:c r="G70" s="40" t="str">
        <x:f>IFERROR(VLOOKUP(C70,'작업목록'!$A$6:$J$105,5,FALSE),"")</x:f>
      </x:c>
      <x:c r="H70" s="41"/>
      <x:c r="I70" s="38" t="str"/>
      <x:c r="J70" s="38" t="str"/>
      <x:c r="K70" s="38" t="str"/>
      <x:c r="L70" s="38" t="str"/>
      <x:c r="M70" s="40" t="str">
        <x:f>IF(A70="","",IF(K70="예","필요",IF(K70="아니오","불필요","검토중")))</x:f>
      </x:c>
      <x:c r="N70" s="38" t="str"/>
      <x:c r="O70" s="38" t="str"/>
      <x:c r="P70" s="38" t="str"/>
      <x:c r="Q70" s="40" t="str">
        <x:f>IFERROR(INDEX('수시평가'!$A$6:$A$105,MATCH(A70,'수시평가'!$C$6:$C$105,0)),"")</x:f>
      </x:c>
      <x:c r="R70" s="41"/>
    </x:row>
    <x:row r="71" ht="42" customHeight="1">
      <x:c r="A71" s="38" t="str"/>
      <x:c r="B71" s="41"/>
      <x:c r="C71" s="38" t="str"/>
      <x:c r="D71" s="40" t="str">
        <x:f>IFERROR(VLOOKUP(C71,'작업목록'!$A$6:$J$105,2,FALSE),"")</x:f>
      </x:c>
      <x:c r="E71" s="40" t="str">
        <x:f>IFERROR(VLOOKUP(C71,'작업목록'!$A$6:$J$105,3,FALSE),"")</x:f>
      </x:c>
      <x:c r="F71" s="40" t="str">
        <x:f>IFERROR(VLOOKUP(C71,'작업목록'!$A$6:$J$105,4,FALSE),"")</x:f>
      </x:c>
      <x:c r="G71" s="40" t="str">
        <x:f>IFERROR(VLOOKUP(C71,'작업목록'!$A$6:$J$105,5,FALSE),"")</x:f>
      </x:c>
      <x:c r="H71" s="41"/>
      <x:c r="I71" s="38" t="str"/>
      <x:c r="J71" s="38" t="str"/>
      <x:c r="K71" s="38" t="str"/>
      <x:c r="L71" s="38" t="str"/>
      <x:c r="M71" s="40" t="str">
        <x:f>IF(A71="","",IF(K71="예","필요",IF(K71="아니오","불필요","검토중")))</x:f>
      </x:c>
      <x:c r="N71" s="38" t="str"/>
      <x:c r="O71" s="38" t="str"/>
      <x:c r="P71" s="38" t="str"/>
      <x:c r="Q71" s="40" t="str">
        <x:f>IFERROR(INDEX('수시평가'!$A$6:$A$105,MATCH(A71,'수시평가'!$C$6:$C$105,0)),"")</x:f>
      </x:c>
      <x:c r="R71" s="41"/>
    </x:row>
    <x:row r="72" ht="42" customHeight="1">
      <x:c r="A72" s="38" t="str"/>
      <x:c r="B72" s="41"/>
      <x:c r="C72" s="38" t="str"/>
      <x:c r="D72" s="40" t="str">
        <x:f>IFERROR(VLOOKUP(C72,'작업목록'!$A$6:$J$105,2,FALSE),"")</x:f>
      </x:c>
      <x:c r="E72" s="40" t="str">
        <x:f>IFERROR(VLOOKUP(C72,'작업목록'!$A$6:$J$105,3,FALSE),"")</x:f>
      </x:c>
      <x:c r="F72" s="40" t="str">
        <x:f>IFERROR(VLOOKUP(C72,'작업목록'!$A$6:$J$105,4,FALSE),"")</x:f>
      </x:c>
      <x:c r="G72" s="40" t="str">
        <x:f>IFERROR(VLOOKUP(C72,'작업목록'!$A$6:$J$105,5,FALSE),"")</x:f>
      </x:c>
      <x:c r="H72" s="41"/>
      <x:c r="I72" s="38" t="str"/>
      <x:c r="J72" s="38" t="str"/>
      <x:c r="K72" s="38" t="str"/>
      <x:c r="L72" s="38" t="str"/>
      <x:c r="M72" s="40" t="str">
        <x:f>IF(A72="","",IF(K72="예","필요",IF(K72="아니오","불필요","검토중")))</x:f>
      </x:c>
      <x:c r="N72" s="38" t="str"/>
      <x:c r="O72" s="38" t="str"/>
      <x:c r="P72" s="38" t="str"/>
      <x:c r="Q72" s="40" t="str">
        <x:f>IFERROR(INDEX('수시평가'!$A$6:$A$105,MATCH(A72,'수시평가'!$C$6:$C$105,0)),"")</x:f>
      </x:c>
      <x:c r="R72" s="41"/>
    </x:row>
    <x:row r="73" ht="42" customHeight="1">
      <x:c r="A73" s="38" t="str"/>
      <x:c r="B73" s="41"/>
      <x:c r="C73" s="38" t="str"/>
      <x:c r="D73" s="40" t="str">
        <x:f>IFERROR(VLOOKUP(C73,'작업목록'!$A$6:$J$105,2,FALSE),"")</x:f>
      </x:c>
      <x:c r="E73" s="40" t="str">
        <x:f>IFERROR(VLOOKUP(C73,'작업목록'!$A$6:$J$105,3,FALSE),"")</x:f>
      </x:c>
      <x:c r="F73" s="40" t="str">
        <x:f>IFERROR(VLOOKUP(C73,'작업목록'!$A$6:$J$105,4,FALSE),"")</x:f>
      </x:c>
      <x:c r="G73" s="40" t="str">
        <x:f>IFERROR(VLOOKUP(C73,'작업목록'!$A$6:$J$105,5,FALSE),"")</x:f>
      </x:c>
      <x:c r="H73" s="41"/>
      <x:c r="I73" s="38" t="str"/>
      <x:c r="J73" s="38" t="str"/>
      <x:c r="K73" s="38" t="str"/>
      <x:c r="L73" s="38" t="str"/>
      <x:c r="M73" s="40" t="str">
        <x:f>IF(A73="","",IF(K73="예","필요",IF(K73="아니오","불필요","검토중")))</x:f>
      </x:c>
      <x:c r="N73" s="38" t="str"/>
      <x:c r="O73" s="38" t="str"/>
      <x:c r="P73" s="38" t="str"/>
      <x:c r="Q73" s="40" t="str">
        <x:f>IFERROR(INDEX('수시평가'!$A$6:$A$105,MATCH(A73,'수시평가'!$C$6:$C$105,0)),"")</x:f>
      </x:c>
      <x:c r="R73" s="41"/>
    </x:row>
    <x:row r="74" ht="42" customHeight="1">
      <x:c r="A74" s="38" t="str"/>
      <x:c r="B74" s="41"/>
      <x:c r="C74" s="38" t="str"/>
      <x:c r="D74" s="40" t="str">
        <x:f>IFERROR(VLOOKUP(C74,'작업목록'!$A$6:$J$105,2,FALSE),"")</x:f>
      </x:c>
      <x:c r="E74" s="40" t="str">
        <x:f>IFERROR(VLOOKUP(C74,'작업목록'!$A$6:$J$105,3,FALSE),"")</x:f>
      </x:c>
      <x:c r="F74" s="40" t="str">
        <x:f>IFERROR(VLOOKUP(C74,'작업목록'!$A$6:$J$105,4,FALSE),"")</x:f>
      </x:c>
      <x:c r="G74" s="40" t="str">
        <x:f>IFERROR(VLOOKUP(C74,'작업목록'!$A$6:$J$105,5,FALSE),"")</x:f>
      </x:c>
      <x:c r="H74" s="41"/>
      <x:c r="I74" s="38" t="str"/>
      <x:c r="J74" s="38" t="str"/>
      <x:c r="K74" s="38" t="str"/>
      <x:c r="L74" s="38" t="str"/>
      <x:c r="M74" s="40" t="str">
        <x:f>IF(A74="","",IF(K74="예","필요",IF(K74="아니오","불필요","검토중")))</x:f>
      </x:c>
      <x:c r="N74" s="38" t="str"/>
      <x:c r="O74" s="38" t="str"/>
      <x:c r="P74" s="38" t="str"/>
      <x:c r="Q74" s="40" t="str">
        <x:f>IFERROR(INDEX('수시평가'!$A$6:$A$105,MATCH(A74,'수시평가'!$C$6:$C$105,0)),"")</x:f>
      </x:c>
      <x:c r="R74" s="41"/>
    </x:row>
    <x:row r="75" ht="42" customHeight="1">
      <x:c r="A75" s="38" t="str"/>
      <x:c r="B75" s="41"/>
      <x:c r="C75" s="38" t="str"/>
      <x:c r="D75" s="40" t="str">
        <x:f>IFERROR(VLOOKUP(C75,'작업목록'!$A$6:$J$105,2,FALSE),"")</x:f>
      </x:c>
      <x:c r="E75" s="40" t="str">
        <x:f>IFERROR(VLOOKUP(C75,'작업목록'!$A$6:$J$105,3,FALSE),"")</x:f>
      </x:c>
      <x:c r="F75" s="40" t="str">
        <x:f>IFERROR(VLOOKUP(C75,'작업목록'!$A$6:$J$105,4,FALSE),"")</x:f>
      </x:c>
      <x:c r="G75" s="40" t="str">
        <x:f>IFERROR(VLOOKUP(C75,'작업목록'!$A$6:$J$105,5,FALSE),"")</x:f>
      </x:c>
      <x:c r="H75" s="41"/>
      <x:c r="I75" s="38" t="str"/>
      <x:c r="J75" s="38" t="str"/>
      <x:c r="K75" s="38" t="str"/>
      <x:c r="L75" s="38" t="str"/>
      <x:c r="M75" s="40" t="str">
        <x:f>IF(A75="","",IF(K75="예","필요",IF(K75="아니오","불필요","검토중")))</x:f>
      </x:c>
      <x:c r="N75" s="38" t="str"/>
      <x:c r="O75" s="38" t="str"/>
      <x:c r="P75" s="38" t="str"/>
      <x:c r="Q75" s="40" t="str">
        <x:f>IFERROR(INDEX('수시평가'!$A$6:$A$105,MATCH(A75,'수시평가'!$C$6:$C$105,0)),"")</x:f>
      </x:c>
      <x:c r="R75" s="41"/>
    </x:row>
    <x:row r="76" ht="42" customHeight="1">
      <x:c r="A76" s="38" t="str"/>
      <x:c r="B76" s="41"/>
      <x:c r="C76" s="38" t="str"/>
      <x:c r="D76" s="40" t="str">
        <x:f>IFERROR(VLOOKUP(C76,'작업목록'!$A$6:$J$105,2,FALSE),"")</x:f>
      </x:c>
      <x:c r="E76" s="40" t="str">
        <x:f>IFERROR(VLOOKUP(C76,'작업목록'!$A$6:$J$105,3,FALSE),"")</x:f>
      </x:c>
      <x:c r="F76" s="40" t="str">
        <x:f>IFERROR(VLOOKUP(C76,'작업목록'!$A$6:$J$105,4,FALSE),"")</x:f>
      </x:c>
      <x:c r="G76" s="40" t="str">
        <x:f>IFERROR(VLOOKUP(C76,'작업목록'!$A$6:$J$105,5,FALSE),"")</x:f>
      </x:c>
      <x:c r="H76" s="41"/>
      <x:c r="I76" s="38" t="str"/>
      <x:c r="J76" s="38" t="str"/>
      <x:c r="K76" s="38" t="str"/>
      <x:c r="L76" s="38" t="str"/>
      <x:c r="M76" s="40" t="str">
        <x:f>IF(A76="","",IF(K76="예","필요",IF(K76="아니오","불필요","검토중")))</x:f>
      </x:c>
      <x:c r="N76" s="38" t="str"/>
      <x:c r="O76" s="38" t="str"/>
      <x:c r="P76" s="38" t="str"/>
      <x:c r="Q76" s="40" t="str">
        <x:f>IFERROR(INDEX('수시평가'!$A$6:$A$105,MATCH(A76,'수시평가'!$C$6:$C$105,0)),"")</x:f>
      </x:c>
      <x:c r="R76" s="41"/>
    </x:row>
    <x:row r="77" ht="42" customHeight="1">
      <x:c r="A77" s="38" t="str"/>
      <x:c r="B77" s="41"/>
      <x:c r="C77" s="38" t="str"/>
      <x:c r="D77" s="40" t="str">
        <x:f>IFERROR(VLOOKUP(C77,'작업목록'!$A$6:$J$105,2,FALSE),"")</x:f>
      </x:c>
      <x:c r="E77" s="40" t="str">
        <x:f>IFERROR(VLOOKUP(C77,'작업목록'!$A$6:$J$105,3,FALSE),"")</x:f>
      </x:c>
      <x:c r="F77" s="40" t="str">
        <x:f>IFERROR(VLOOKUP(C77,'작업목록'!$A$6:$J$105,4,FALSE),"")</x:f>
      </x:c>
      <x:c r="G77" s="40" t="str">
        <x:f>IFERROR(VLOOKUP(C77,'작업목록'!$A$6:$J$105,5,FALSE),"")</x:f>
      </x:c>
      <x:c r="H77" s="41"/>
      <x:c r="I77" s="38" t="str"/>
      <x:c r="J77" s="38" t="str"/>
      <x:c r="K77" s="38" t="str"/>
      <x:c r="L77" s="38" t="str"/>
      <x:c r="M77" s="40" t="str">
        <x:f>IF(A77="","",IF(K77="예","필요",IF(K77="아니오","불필요","검토중")))</x:f>
      </x:c>
      <x:c r="N77" s="38" t="str"/>
      <x:c r="O77" s="38" t="str"/>
      <x:c r="P77" s="38" t="str"/>
      <x:c r="Q77" s="40" t="str">
        <x:f>IFERROR(INDEX('수시평가'!$A$6:$A$105,MATCH(A77,'수시평가'!$C$6:$C$105,0)),"")</x:f>
      </x:c>
      <x:c r="R77" s="41"/>
    </x:row>
    <x:row r="78" ht="42" customHeight="1">
      <x:c r="A78" s="38" t="str"/>
      <x:c r="B78" s="41"/>
      <x:c r="C78" s="38" t="str"/>
      <x:c r="D78" s="40" t="str">
        <x:f>IFERROR(VLOOKUP(C78,'작업목록'!$A$6:$J$105,2,FALSE),"")</x:f>
      </x:c>
      <x:c r="E78" s="40" t="str">
        <x:f>IFERROR(VLOOKUP(C78,'작업목록'!$A$6:$J$105,3,FALSE),"")</x:f>
      </x:c>
      <x:c r="F78" s="40" t="str">
        <x:f>IFERROR(VLOOKUP(C78,'작업목록'!$A$6:$J$105,4,FALSE),"")</x:f>
      </x:c>
      <x:c r="G78" s="40" t="str">
        <x:f>IFERROR(VLOOKUP(C78,'작업목록'!$A$6:$J$105,5,FALSE),"")</x:f>
      </x:c>
      <x:c r="H78" s="41"/>
      <x:c r="I78" s="38" t="str"/>
      <x:c r="J78" s="38" t="str"/>
      <x:c r="K78" s="38" t="str"/>
      <x:c r="L78" s="38" t="str"/>
      <x:c r="M78" s="40" t="str">
        <x:f>IF(A78="","",IF(K78="예","필요",IF(K78="아니오","불필요","검토중")))</x:f>
      </x:c>
      <x:c r="N78" s="38" t="str"/>
      <x:c r="O78" s="38" t="str"/>
      <x:c r="P78" s="38" t="str"/>
      <x:c r="Q78" s="40" t="str">
        <x:f>IFERROR(INDEX('수시평가'!$A$6:$A$105,MATCH(A78,'수시평가'!$C$6:$C$105,0)),"")</x:f>
      </x:c>
      <x:c r="R78" s="41"/>
    </x:row>
    <x:row r="79" ht="42" customHeight="1">
      <x:c r="A79" s="38" t="str"/>
      <x:c r="B79" s="41"/>
      <x:c r="C79" s="38" t="str"/>
      <x:c r="D79" s="40" t="str">
        <x:f>IFERROR(VLOOKUP(C79,'작업목록'!$A$6:$J$105,2,FALSE),"")</x:f>
      </x:c>
      <x:c r="E79" s="40" t="str">
        <x:f>IFERROR(VLOOKUP(C79,'작업목록'!$A$6:$J$105,3,FALSE),"")</x:f>
      </x:c>
      <x:c r="F79" s="40" t="str">
        <x:f>IFERROR(VLOOKUP(C79,'작업목록'!$A$6:$J$105,4,FALSE),"")</x:f>
      </x:c>
      <x:c r="G79" s="40" t="str">
        <x:f>IFERROR(VLOOKUP(C79,'작업목록'!$A$6:$J$105,5,FALSE),"")</x:f>
      </x:c>
      <x:c r="H79" s="41"/>
      <x:c r="I79" s="38" t="str"/>
      <x:c r="J79" s="38" t="str"/>
      <x:c r="K79" s="38" t="str"/>
      <x:c r="L79" s="38" t="str"/>
      <x:c r="M79" s="40" t="str">
        <x:f>IF(A79="","",IF(K79="예","필요",IF(K79="아니오","불필요","검토중")))</x:f>
      </x:c>
      <x:c r="N79" s="38" t="str"/>
      <x:c r="O79" s="38" t="str"/>
      <x:c r="P79" s="38" t="str"/>
      <x:c r="Q79" s="40" t="str">
        <x:f>IFERROR(INDEX('수시평가'!$A$6:$A$105,MATCH(A79,'수시평가'!$C$6:$C$105,0)),"")</x:f>
      </x:c>
      <x:c r="R79" s="41"/>
    </x:row>
    <x:row r="80" ht="42" customHeight="1">
      <x:c r="A80" s="38" t="str"/>
      <x:c r="B80" s="41"/>
      <x:c r="C80" s="38" t="str"/>
      <x:c r="D80" s="40" t="str">
        <x:f>IFERROR(VLOOKUP(C80,'작업목록'!$A$6:$J$105,2,FALSE),"")</x:f>
      </x:c>
      <x:c r="E80" s="40" t="str">
        <x:f>IFERROR(VLOOKUP(C80,'작업목록'!$A$6:$J$105,3,FALSE),"")</x:f>
      </x:c>
      <x:c r="F80" s="40" t="str">
        <x:f>IFERROR(VLOOKUP(C80,'작업목록'!$A$6:$J$105,4,FALSE),"")</x:f>
      </x:c>
      <x:c r="G80" s="40" t="str">
        <x:f>IFERROR(VLOOKUP(C80,'작업목록'!$A$6:$J$105,5,FALSE),"")</x:f>
      </x:c>
      <x:c r="H80" s="41"/>
      <x:c r="I80" s="38" t="str"/>
      <x:c r="J80" s="38" t="str"/>
      <x:c r="K80" s="38" t="str"/>
      <x:c r="L80" s="38" t="str"/>
      <x:c r="M80" s="40" t="str">
        <x:f>IF(A80="","",IF(K80="예","필요",IF(K80="아니오","불필요","검토중")))</x:f>
      </x:c>
      <x:c r="N80" s="38" t="str"/>
      <x:c r="O80" s="38" t="str"/>
      <x:c r="P80" s="38" t="str"/>
      <x:c r="Q80" s="40" t="str">
        <x:f>IFERROR(INDEX('수시평가'!$A$6:$A$105,MATCH(A80,'수시평가'!$C$6:$C$105,0)),"")</x:f>
      </x:c>
      <x:c r="R80" s="41"/>
    </x:row>
    <x:row r="81" ht="42" customHeight="1">
      <x:c r="A81" s="38" t="str"/>
      <x:c r="B81" s="41"/>
      <x:c r="C81" s="38" t="str"/>
      <x:c r="D81" s="40" t="str">
        <x:f>IFERROR(VLOOKUP(C81,'작업목록'!$A$6:$J$105,2,FALSE),"")</x:f>
      </x:c>
      <x:c r="E81" s="40" t="str">
        <x:f>IFERROR(VLOOKUP(C81,'작업목록'!$A$6:$J$105,3,FALSE),"")</x:f>
      </x:c>
      <x:c r="F81" s="40" t="str">
        <x:f>IFERROR(VLOOKUP(C81,'작업목록'!$A$6:$J$105,4,FALSE),"")</x:f>
      </x:c>
      <x:c r="G81" s="40" t="str">
        <x:f>IFERROR(VLOOKUP(C81,'작업목록'!$A$6:$J$105,5,FALSE),"")</x:f>
      </x:c>
      <x:c r="H81" s="41"/>
      <x:c r="I81" s="38" t="str"/>
      <x:c r="J81" s="38" t="str"/>
      <x:c r="K81" s="38" t="str"/>
      <x:c r="L81" s="38" t="str"/>
      <x:c r="M81" s="40" t="str">
        <x:f>IF(A81="","",IF(K81="예","필요",IF(K81="아니오","불필요","검토중")))</x:f>
      </x:c>
      <x:c r="N81" s="38" t="str"/>
      <x:c r="O81" s="38" t="str"/>
      <x:c r="P81" s="38" t="str"/>
      <x:c r="Q81" s="40" t="str">
        <x:f>IFERROR(INDEX('수시평가'!$A$6:$A$105,MATCH(A81,'수시평가'!$C$6:$C$105,0)),"")</x:f>
      </x:c>
      <x:c r="R81" s="41"/>
    </x:row>
    <x:row r="82" ht="42" customHeight="1">
      <x:c r="A82" s="38" t="str"/>
      <x:c r="B82" s="41"/>
      <x:c r="C82" s="38" t="str"/>
      <x:c r="D82" s="40" t="str">
        <x:f>IFERROR(VLOOKUP(C82,'작업목록'!$A$6:$J$105,2,FALSE),"")</x:f>
      </x:c>
      <x:c r="E82" s="40" t="str">
        <x:f>IFERROR(VLOOKUP(C82,'작업목록'!$A$6:$J$105,3,FALSE),"")</x:f>
      </x:c>
      <x:c r="F82" s="40" t="str">
        <x:f>IFERROR(VLOOKUP(C82,'작업목록'!$A$6:$J$105,4,FALSE),"")</x:f>
      </x:c>
      <x:c r="G82" s="40" t="str">
        <x:f>IFERROR(VLOOKUP(C82,'작업목록'!$A$6:$J$105,5,FALSE),"")</x:f>
      </x:c>
      <x:c r="H82" s="41"/>
      <x:c r="I82" s="38" t="str"/>
      <x:c r="J82" s="38" t="str"/>
      <x:c r="K82" s="38" t="str"/>
      <x:c r="L82" s="38" t="str"/>
      <x:c r="M82" s="40" t="str">
        <x:f>IF(A82="","",IF(K82="예","필요",IF(K82="아니오","불필요","검토중")))</x:f>
      </x:c>
      <x:c r="N82" s="38" t="str"/>
      <x:c r="O82" s="38" t="str"/>
      <x:c r="P82" s="38" t="str"/>
      <x:c r="Q82" s="40" t="str">
        <x:f>IFERROR(INDEX('수시평가'!$A$6:$A$105,MATCH(A82,'수시평가'!$C$6:$C$105,0)),"")</x:f>
      </x:c>
      <x:c r="R82" s="41"/>
    </x:row>
    <x:row r="83" ht="42" customHeight="1">
      <x:c r="A83" s="38" t="str"/>
      <x:c r="B83" s="41"/>
      <x:c r="C83" s="38" t="str"/>
      <x:c r="D83" s="40" t="str">
        <x:f>IFERROR(VLOOKUP(C83,'작업목록'!$A$6:$J$105,2,FALSE),"")</x:f>
      </x:c>
      <x:c r="E83" s="40" t="str">
        <x:f>IFERROR(VLOOKUP(C83,'작업목록'!$A$6:$J$105,3,FALSE),"")</x:f>
      </x:c>
      <x:c r="F83" s="40" t="str">
        <x:f>IFERROR(VLOOKUP(C83,'작업목록'!$A$6:$J$105,4,FALSE),"")</x:f>
      </x:c>
      <x:c r="G83" s="40" t="str">
        <x:f>IFERROR(VLOOKUP(C83,'작업목록'!$A$6:$J$105,5,FALSE),"")</x:f>
      </x:c>
      <x:c r="H83" s="41"/>
      <x:c r="I83" s="38" t="str"/>
      <x:c r="J83" s="38" t="str"/>
      <x:c r="K83" s="38" t="str"/>
      <x:c r="L83" s="38" t="str"/>
      <x:c r="M83" s="40" t="str">
        <x:f>IF(A83="","",IF(K83="예","필요",IF(K83="아니오","불필요","검토중")))</x:f>
      </x:c>
      <x:c r="N83" s="38" t="str"/>
      <x:c r="O83" s="38" t="str"/>
      <x:c r="P83" s="38" t="str"/>
      <x:c r="Q83" s="40" t="str">
        <x:f>IFERROR(INDEX('수시평가'!$A$6:$A$105,MATCH(A83,'수시평가'!$C$6:$C$105,0)),"")</x:f>
      </x:c>
      <x:c r="R83" s="41"/>
    </x:row>
    <x:row r="84" ht="42" customHeight="1">
      <x:c r="A84" s="38" t="str"/>
      <x:c r="B84" s="41"/>
      <x:c r="C84" s="38" t="str"/>
      <x:c r="D84" s="40" t="str">
        <x:f>IFERROR(VLOOKUP(C84,'작업목록'!$A$6:$J$105,2,FALSE),"")</x:f>
      </x:c>
      <x:c r="E84" s="40" t="str">
        <x:f>IFERROR(VLOOKUP(C84,'작업목록'!$A$6:$J$105,3,FALSE),"")</x:f>
      </x:c>
      <x:c r="F84" s="40" t="str">
        <x:f>IFERROR(VLOOKUP(C84,'작업목록'!$A$6:$J$105,4,FALSE),"")</x:f>
      </x:c>
      <x:c r="G84" s="40" t="str">
        <x:f>IFERROR(VLOOKUP(C84,'작업목록'!$A$6:$J$105,5,FALSE),"")</x:f>
      </x:c>
      <x:c r="H84" s="41"/>
      <x:c r="I84" s="38" t="str"/>
      <x:c r="J84" s="38" t="str"/>
      <x:c r="K84" s="38" t="str"/>
      <x:c r="L84" s="38" t="str"/>
      <x:c r="M84" s="40" t="str">
        <x:f>IF(A84="","",IF(K84="예","필요",IF(K84="아니오","불필요","검토중")))</x:f>
      </x:c>
      <x:c r="N84" s="38" t="str"/>
      <x:c r="O84" s="38" t="str"/>
      <x:c r="P84" s="38" t="str"/>
      <x:c r="Q84" s="40" t="str">
        <x:f>IFERROR(INDEX('수시평가'!$A$6:$A$105,MATCH(A84,'수시평가'!$C$6:$C$105,0)),"")</x:f>
      </x:c>
      <x:c r="R84" s="41"/>
    </x:row>
    <x:row r="85" ht="42" customHeight="1">
      <x:c r="A85" s="38" t="str"/>
      <x:c r="B85" s="41"/>
      <x:c r="C85" s="38" t="str"/>
      <x:c r="D85" s="40" t="str">
        <x:f>IFERROR(VLOOKUP(C85,'작업목록'!$A$6:$J$105,2,FALSE),"")</x:f>
      </x:c>
      <x:c r="E85" s="40" t="str">
        <x:f>IFERROR(VLOOKUP(C85,'작업목록'!$A$6:$J$105,3,FALSE),"")</x:f>
      </x:c>
      <x:c r="F85" s="40" t="str">
        <x:f>IFERROR(VLOOKUP(C85,'작업목록'!$A$6:$J$105,4,FALSE),"")</x:f>
      </x:c>
      <x:c r="G85" s="40" t="str">
        <x:f>IFERROR(VLOOKUP(C85,'작업목록'!$A$6:$J$105,5,FALSE),"")</x:f>
      </x:c>
      <x:c r="H85" s="41"/>
      <x:c r="I85" s="38" t="str"/>
      <x:c r="J85" s="38" t="str"/>
      <x:c r="K85" s="38" t="str"/>
      <x:c r="L85" s="38" t="str"/>
      <x:c r="M85" s="40" t="str">
        <x:f>IF(A85="","",IF(K85="예","필요",IF(K85="아니오","불필요","검토중")))</x:f>
      </x:c>
      <x:c r="N85" s="38" t="str"/>
      <x:c r="O85" s="38" t="str"/>
      <x:c r="P85" s="38" t="str"/>
      <x:c r="Q85" s="40" t="str">
        <x:f>IFERROR(INDEX('수시평가'!$A$6:$A$105,MATCH(A85,'수시평가'!$C$6:$C$105,0)),"")</x:f>
      </x:c>
      <x:c r="R85" s="41"/>
    </x:row>
    <x:row r="86" ht="42" customHeight="1">
      <x:c r="A86" s="38" t="str"/>
      <x:c r="B86" s="41"/>
      <x:c r="C86" s="38" t="str"/>
      <x:c r="D86" s="40" t="str">
        <x:f>IFERROR(VLOOKUP(C86,'작업목록'!$A$6:$J$105,2,FALSE),"")</x:f>
      </x:c>
      <x:c r="E86" s="40" t="str">
        <x:f>IFERROR(VLOOKUP(C86,'작업목록'!$A$6:$J$105,3,FALSE),"")</x:f>
      </x:c>
      <x:c r="F86" s="40" t="str">
        <x:f>IFERROR(VLOOKUP(C86,'작업목록'!$A$6:$J$105,4,FALSE),"")</x:f>
      </x:c>
      <x:c r="G86" s="40" t="str">
        <x:f>IFERROR(VLOOKUP(C86,'작업목록'!$A$6:$J$105,5,FALSE),"")</x:f>
      </x:c>
      <x:c r="H86" s="41"/>
      <x:c r="I86" s="38" t="str"/>
      <x:c r="J86" s="38" t="str"/>
      <x:c r="K86" s="38" t="str"/>
      <x:c r="L86" s="38" t="str"/>
      <x:c r="M86" s="40" t="str">
        <x:f>IF(A86="","",IF(K86="예","필요",IF(K86="아니오","불필요","검토중")))</x:f>
      </x:c>
      <x:c r="N86" s="38" t="str"/>
      <x:c r="O86" s="38" t="str"/>
      <x:c r="P86" s="38" t="str"/>
      <x:c r="Q86" s="40" t="str">
        <x:f>IFERROR(INDEX('수시평가'!$A$6:$A$105,MATCH(A86,'수시평가'!$C$6:$C$105,0)),"")</x:f>
      </x:c>
      <x:c r="R86" s="41"/>
    </x:row>
    <x:row r="87" ht="42" customHeight="1">
      <x:c r="A87" s="38" t="str"/>
      <x:c r="B87" s="41"/>
      <x:c r="C87" s="38" t="str"/>
      <x:c r="D87" s="40" t="str">
        <x:f>IFERROR(VLOOKUP(C87,'작업목록'!$A$6:$J$105,2,FALSE),"")</x:f>
      </x:c>
      <x:c r="E87" s="40" t="str">
        <x:f>IFERROR(VLOOKUP(C87,'작업목록'!$A$6:$J$105,3,FALSE),"")</x:f>
      </x:c>
      <x:c r="F87" s="40" t="str">
        <x:f>IFERROR(VLOOKUP(C87,'작업목록'!$A$6:$J$105,4,FALSE),"")</x:f>
      </x:c>
      <x:c r="G87" s="40" t="str">
        <x:f>IFERROR(VLOOKUP(C87,'작업목록'!$A$6:$J$105,5,FALSE),"")</x:f>
      </x:c>
      <x:c r="H87" s="41"/>
      <x:c r="I87" s="38" t="str"/>
      <x:c r="J87" s="38" t="str"/>
      <x:c r="K87" s="38" t="str"/>
      <x:c r="L87" s="38" t="str"/>
      <x:c r="M87" s="40" t="str">
        <x:f>IF(A87="","",IF(K87="예","필요",IF(K87="아니오","불필요","검토중")))</x:f>
      </x:c>
      <x:c r="N87" s="38" t="str"/>
      <x:c r="O87" s="38" t="str"/>
      <x:c r="P87" s="38" t="str"/>
      <x:c r="Q87" s="40" t="str">
        <x:f>IFERROR(INDEX('수시평가'!$A$6:$A$105,MATCH(A87,'수시평가'!$C$6:$C$105,0)),"")</x:f>
      </x:c>
      <x:c r="R87" s="41"/>
    </x:row>
    <x:row r="88" ht="42" customHeight="1">
      <x:c r="A88" s="38" t="str"/>
      <x:c r="B88" s="41"/>
      <x:c r="C88" s="38" t="str"/>
      <x:c r="D88" s="40" t="str">
        <x:f>IFERROR(VLOOKUP(C88,'작업목록'!$A$6:$J$105,2,FALSE),"")</x:f>
      </x:c>
      <x:c r="E88" s="40" t="str">
        <x:f>IFERROR(VLOOKUP(C88,'작업목록'!$A$6:$J$105,3,FALSE),"")</x:f>
      </x:c>
      <x:c r="F88" s="40" t="str">
        <x:f>IFERROR(VLOOKUP(C88,'작업목록'!$A$6:$J$105,4,FALSE),"")</x:f>
      </x:c>
      <x:c r="G88" s="40" t="str">
        <x:f>IFERROR(VLOOKUP(C88,'작업목록'!$A$6:$J$105,5,FALSE),"")</x:f>
      </x:c>
      <x:c r="H88" s="41"/>
      <x:c r="I88" s="38" t="str"/>
      <x:c r="J88" s="38" t="str"/>
      <x:c r="K88" s="38" t="str"/>
      <x:c r="L88" s="38" t="str"/>
      <x:c r="M88" s="40" t="str">
        <x:f>IF(A88="","",IF(K88="예","필요",IF(K88="아니오","불필요","검토중")))</x:f>
      </x:c>
      <x:c r="N88" s="38" t="str"/>
      <x:c r="O88" s="38" t="str"/>
      <x:c r="P88" s="38" t="str"/>
      <x:c r="Q88" s="40" t="str">
        <x:f>IFERROR(INDEX('수시평가'!$A$6:$A$105,MATCH(A88,'수시평가'!$C$6:$C$105,0)),"")</x:f>
      </x:c>
      <x:c r="R88" s="41"/>
    </x:row>
    <x:row r="89" ht="42" customHeight="1">
      <x:c r="A89" s="38" t="str"/>
      <x:c r="B89" s="41"/>
      <x:c r="C89" s="38" t="str"/>
      <x:c r="D89" s="40" t="str">
        <x:f>IFERROR(VLOOKUP(C89,'작업목록'!$A$6:$J$105,2,FALSE),"")</x:f>
      </x:c>
      <x:c r="E89" s="40" t="str">
        <x:f>IFERROR(VLOOKUP(C89,'작업목록'!$A$6:$J$105,3,FALSE),"")</x:f>
      </x:c>
      <x:c r="F89" s="40" t="str">
        <x:f>IFERROR(VLOOKUP(C89,'작업목록'!$A$6:$J$105,4,FALSE),"")</x:f>
      </x:c>
      <x:c r="G89" s="40" t="str">
        <x:f>IFERROR(VLOOKUP(C89,'작업목록'!$A$6:$J$105,5,FALSE),"")</x:f>
      </x:c>
      <x:c r="H89" s="41"/>
      <x:c r="I89" s="38" t="str"/>
      <x:c r="J89" s="38" t="str"/>
      <x:c r="K89" s="38" t="str"/>
      <x:c r="L89" s="38" t="str"/>
      <x:c r="M89" s="40" t="str">
        <x:f>IF(A89="","",IF(K89="예","필요",IF(K89="아니오","불필요","검토중")))</x:f>
      </x:c>
      <x:c r="N89" s="38" t="str"/>
      <x:c r="O89" s="38" t="str"/>
      <x:c r="P89" s="38" t="str"/>
      <x:c r="Q89" s="40" t="str">
        <x:f>IFERROR(INDEX('수시평가'!$A$6:$A$105,MATCH(A89,'수시평가'!$C$6:$C$105,0)),"")</x:f>
      </x:c>
      <x:c r="R89" s="41"/>
    </x:row>
    <x:row r="90" ht="42" customHeight="1">
      <x:c r="A90" s="38" t="str"/>
      <x:c r="B90" s="41"/>
      <x:c r="C90" s="38" t="str"/>
      <x:c r="D90" s="40" t="str">
        <x:f>IFERROR(VLOOKUP(C90,'작업목록'!$A$6:$J$105,2,FALSE),"")</x:f>
      </x:c>
      <x:c r="E90" s="40" t="str">
        <x:f>IFERROR(VLOOKUP(C90,'작업목록'!$A$6:$J$105,3,FALSE),"")</x:f>
      </x:c>
      <x:c r="F90" s="40" t="str">
        <x:f>IFERROR(VLOOKUP(C90,'작업목록'!$A$6:$J$105,4,FALSE),"")</x:f>
      </x:c>
      <x:c r="G90" s="40" t="str">
        <x:f>IFERROR(VLOOKUP(C90,'작업목록'!$A$6:$J$105,5,FALSE),"")</x:f>
      </x:c>
      <x:c r="H90" s="41"/>
      <x:c r="I90" s="38" t="str"/>
      <x:c r="J90" s="38" t="str"/>
      <x:c r="K90" s="38" t="str"/>
      <x:c r="L90" s="38" t="str"/>
      <x:c r="M90" s="40" t="str">
        <x:f>IF(A90="","",IF(K90="예","필요",IF(K90="아니오","불필요","검토중")))</x:f>
      </x:c>
      <x:c r="N90" s="38" t="str"/>
      <x:c r="O90" s="38" t="str"/>
      <x:c r="P90" s="38" t="str"/>
      <x:c r="Q90" s="40" t="str">
        <x:f>IFERROR(INDEX('수시평가'!$A$6:$A$105,MATCH(A90,'수시평가'!$C$6:$C$105,0)),"")</x:f>
      </x:c>
      <x:c r="R90" s="41"/>
    </x:row>
    <x:row r="91" ht="42" customHeight="1">
      <x:c r="A91" s="38" t="str"/>
      <x:c r="B91" s="41"/>
      <x:c r="C91" s="38" t="str"/>
      <x:c r="D91" s="40" t="str">
        <x:f>IFERROR(VLOOKUP(C91,'작업목록'!$A$6:$J$105,2,FALSE),"")</x:f>
      </x:c>
      <x:c r="E91" s="40" t="str">
        <x:f>IFERROR(VLOOKUP(C91,'작업목록'!$A$6:$J$105,3,FALSE),"")</x:f>
      </x:c>
      <x:c r="F91" s="40" t="str">
        <x:f>IFERROR(VLOOKUP(C91,'작업목록'!$A$6:$J$105,4,FALSE),"")</x:f>
      </x:c>
      <x:c r="G91" s="40" t="str">
        <x:f>IFERROR(VLOOKUP(C91,'작업목록'!$A$6:$J$105,5,FALSE),"")</x:f>
      </x:c>
      <x:c r="H91" s="41"/>
      <x:c r="I91" s="38" t="str"/>
      <x:c r="J91" s="38" t="str"/>
      <x:c r="K91" s="38" t="str"/>
      <x:c r="L91" s="38" t="str"/>
      <x:c r="M91" s="40" t="str">
        <x:f>IF(A91="","",IF(K91="예","필요",IF(K91="아니오","불필요","검토중")))</x:f>
      </x:c>
      <x:c r="N91" s="38" t="str"/>
      <x:c r="O91" s="38" t="str"/>
      <x:c r="P91" s="38" t="str"/>
      <x:c r="Q91" s="40" t="str">
        <x:f>IFERROR(INDEX('수시평가'!$A$6:$A$105,MATCH(A91,'수시평가'!$C$6:$C$105,0)),"")</x:f>
      </x:c>
      <x:c r="R91" s="41"/>
    </x:row>
    <x:row r="92" ht="42" customHeight="1">
      <x:c r="A92" s="38" t="str"/>
      <x:c r="B92" s="41"/>
      <x:c r="C92" s="38" t="str"/>
      <x:c r="D92" s="40" t="str">
        <x:f>IFERROR(VLOOKUP(C92,'작업목록'!$A$6:$J$105,2,FALSE),"")</x:f>
      </x:c>
      <x:c r="E92" s="40" t="str">
        <x:f>IFERROR(VLOOKUP(C92,'작업목록'!$A$6:$J$105,3,FALSE),"")</x:f>
      </x:c>
      <x:c r="F92" s="40" t="str">
        <x:f>IFERROR(VLOOKUP(C92,'작업목록'!$A$6:$J$105,4,FALSE),"")</x:f>
      </x:c>
      <x:c r="G92" s="40" t="str">
        <x:f>IFERROR(VLOOKUP(C92,'작업목록'!$A$6:$J$105,5,FALSE),"")</x:f>
      </x:c>
      <x:c r="H92" s="41"/>
      <x:c r="I92" s="38" t="str"/>
      <x:c r="J92" s="38" t="str"/>
      <x:c r="K92" s="38" t="str"/>
      <x:c r="L92" s="38" t="str"/>
      <x:c r="M92" s="40" t="str">
        <x:f>IF(A92="","",IF(K92="예","필요",IF(K92="아니오","불필요","검토중")))</x:f>
      </x:c>
      <x:c r="N92" s="38" t="str"/>
      <x:c r="O92" s="38" t="str"/>
      <x:c r="P92" s="38" t="str"/>
      <x:c r="Q92" s="40" t="str">
        <x:f>IFERROR(INDEX('수시평가'!$A$6:$A$105,MATCH(A92,'수시평가'!$C$6:$C$105,0)),"")</x:f>
      </x:c>
      <x:c r="R92" s="41"/>
    </x:row>
    <x:row r="93" ht="42" customHeight="1">
      <x:c r="A93" s="38" t="str"/>
      <x:c r="B93" s="41"/>
      <x:c r="C93" s="38" t="str"/>
      <x:c r="D93" s="40" t="str">
        <x:f>IFERROR(VLOOKUP(C93,'작업목록'!$A$6:$J$105,2,FALSE),"")</x:f>
      </x:c>
      <x:c r="E93" s="40" t="str">
        <x:f>IFERROR(VLOOKUP(C93,'작업목록'!$A$6:$J$105,3,FALSE),"")</x:f>
      </x:c>
      <x:c r="F93" s="40" t="str">
        <x:f>IFERROR(VLOOKUP(C93,'작업목록'!$A$6:$J$105,4,FALSE),"")</x:f>
      </x:c>
      <x:c r="G93" s="40" t="str">
        <x:f>IFERROR(VLOOKUP(C93,'작업목록'!$A$6:$J$105,5,FALSE),"")</x:f>
      </x:c>
      <x:c r="H93" s="41"/>
      <x:c r="I93" s="38" t="str"/>
      <x:c r="J93" s="38" t="str"/>
      <x:c r="K93" s="38" t="str"/>
      <x:c r="L93" s="38" t="str"/>
      <x:c r="M93" s="40" t="str">
        <x:f>IF(A93="","",IF(K93="예","필요",IF(K93="아니오","불필요","검토중")))</x:f>
      </x:c>
      <x:c r="N93" s="38" t="str"/>
      <x:c r="O93" s="38" t="str"/>
      <x:c r="P93" s="38" t="str"/>
      <x:c r="Q93" s="40" t="str">
        <x:f>IFERROR(INDEX('수시평가'!$A$6:$A$105,MATCH(A93,'수시평가'!$C$6:$C$105,0)),"")</x:f>
      </x:c>
      <x:c r="R93" s="41"/>
    </x:row>
    <x:row r="94" ht="42" customHeight="1">
      <x:c r="A94" s="38" t="str"/>
      <x:c r="B94" s="41"/>
      <x:c r="C94" s="38" t="str"/>
      <x:c r="D94" s="40" t="str">
        <x:f>IFERROR(VLOOKUP(C94,'작업목록'!$A$6:$J$105,2,FALSE),"")</x:f>
      </x:c>
      <x:c r="E94" s="40" t="str">
        <x:f>IFERROR(VLOOKUP(C94,'작업목록'!$A$6:$J$105,3,FALSE),"")</x:f>
      </x:c>
      <x:c r="F94" s="40" t="str">
        <x:f>IFERROR(VLOOKUP(C94,'작업목록'!$A$6:$J$105,4,FALSE),"")</x:f>
      </x:c>
      <x:c r="G94" s="40" t="str">
        <x:f>IFERROR(VLOOKUP(C94,'작업목록'!$A$6:$J$105,5,FALSE),"")</x:f>
      </x:c>
      <x:c r="H94" s="41"/>
      <x:c r="I94" s="38" t="str"/>
      <x:c r="J94" s="38" t="str"/>
      <x:c r="K94" s="38" t="str"/>
      <x:c r="L94" s="38" t="str"/>
      <x:c r="M94" s="40" t="str">
        <x:f>IF(A94="","",IF(K94="예","필요",IF(K94="아니오","불필요","검토중")))</x:f>
      </x:c>
      <x:c r="N94" s="38" t="str"/>
      <x:c r="O94" s="38" t="str"/>
      <x:c r="P94" s="38" t="str"/>
      <x:c r="Q94" s="40" t="str">
        <x:f>IFERROR(INDEX('수시평가'!$A$6:$A$105,MATCH(A94,'수시평가'!$C$6:$C$105,0)),"")</x:f>
      </x:c>
      <x:c r="R94" s="41"/>
    </x:row>
    <x:row r="95" ht="42" customHeight="1">
      <x:c r="A95" s="38" t="str"/>
      <x:c r="B95" s="41"/>
      <x:c r="C95" s="38" t="str"/>
      <x:c r="D95" s="40" t="str">
        <x:f>IFERROR(VLOOKUP(C95,'작업목록'!$A$6:$J$105,2,FALSE),"")</x:f>
      </x:c>
      <x:c r="E95" s="40" t="str">
        <x:f>IFERROR(VLOOKUP(C95,'작업목록'!$A$6:$J$105,3,FALSE),"")</x:f>
      </x:c>
      <x:c r="F95" s="40" t="str">
        <x:f>IFERROR(VLOOKUP(C95,'작업목록'!$A$6:$J$105,4,FALSE),"")</x:f>
      </x:c>
      <x:c r="G95" s="40" t="str">
        <x:f>IFERROR(VLOOKUP(C95,'작업목록'!$A$6:$J$105,5,FALSE),"")</x:f>
      </x:c>
      <x:c r="H95" s="41"/>
      <x:c r="I95" s="38" t="str"/>
      <x:c r="J95" s="38" t="str"/>
      <x:c r="K95" s="38" t="str"/>
      <x:c r="L95" s="38" t="str"/>
      <x:c r="M95" s="40" t="str">
        <x:f>IF(A95="","",IF(K95="예","필요",IF(K95="아니오","불필요","검토중")))</x:f>
      </x:c>
      <x:c r="N95" s="38" t="str"/>
      <x:c r="O95" s="38" t="str"/>
      <x:c r="P95" s="38" t="str"/>
      <x:c r="Q95" s="40" t="str">
        <x:f>IFERROR(INDEX('수시평가'!$A$6:$A$105,MATCH(A95,'수시평가'!$C$6:$C$105,0)),"")</x:f>
      </x:c>
      <x:c r="R95" s="41"/>
    </x:row>
    <x:row r="96" ht="42" customHeight="1">
      <x:c r="A96" s="38" t="str"/>
      <x:c r="B96" s="41"/>
      <x:c r="C96" s="38" t="str"/>
      <x:c r="D96" s="40" t="str">
        <x:f>IFERROR(VLOOKUP(C96,'작업목록'!$A$6:$J$105,2,FALSE),"")</x:f>
      </x:c>
      <x:c r="E96" s="40" t="str">
        <x:f>IFERROR(VLOOKUP(C96,'작업목록'!$A$6:$J$105,3,FALSE),"")</x:f>
      </x:c>
      <x:c r="F96" s="40" t="str">
        <x:f>IFERROR(VLOOKUP(C96,'작업목록'!$A$6:$J$105,4,FALSE),"")</x:f>
      </x:c>
      <x:c r="G96" s="40" t="str">
        <x:f>IFERROR(VLOOKUP(C96,'작업목록'!$A$6:$J$105,5,FALSE),"")</x:f>
      </x:c>
      <x:c r="H96" s="41"/>
      <x:c r="I96" s="38" t="str"/>
      <x:c r="J96" s="38" t="str"/>
      <x:c r="K96" s="38" t="str"/>
      <x:c r="L96" s="38" t="str"/>
      <x:c r="M96" s="40" t="str">
        <x:f>IF(A96="","",IF(K96="예","필요",IF(K96="아니오","불필요","검토중")))</x:f>
      </x:c>
      <x:c r="N96" s="38" t="str"/>
      <x:c r="O96" s="38" t="str"/>
      <x:c r="P96" s="38" t="str"/>
      <x:c r="Q96" s="40" t="str">
        <x:f>IFERROR(INDEX('수시평가'!$A$6:$A$105,MATCH(A96,'수시평가'!$C$6:$C$105,0)),"")</x:f>
      </x:c>
      <x:c r="R96" s="41"/>
    </x:row>
    <x:row r="97" ht="42" customHeight="1">
      <x:c r="A97" s="38" t="str"/>
      <x:c r="B97" s="41"/>
      <x:c r="C97" s="38" t="str"/>
      <x:c r="D97" s="40" t="str">
        <x:f>IFERROR(VLOOKUP(C97,'작업목록'!$A$6:$J$105,2,FALSE),"")</x:f>
      </x:c>
      <x:c r="E97" s="40" t="str">
        <x:f>IFERROR(VLOOKUP(C97,'작업목록'!$A$6:$J$105,3,FALSE),"")</x:f>
      </x:c>
      <x:c r="F97" s="40" t="str">
        <x:f>IFERROR(VLOOKUP(C97,'작업목록'!$A$6:$J$105,4,FALSE),"")</x:f>
      </x:c>
      <x:c r="G97" s="40" t="str">
        <x:f>IFERROR(VLOOKUP(C97,'작업목록'!$A$6:$J$105,5,FALSE),"")</x:f>
      </x:c>
      <x:c r="H97" s="41"/>
      <x:c r="I97" s="38" t="str"/>
      <x:c r="J97" s="38" t="str"/>
      <x:c r="K97" s="38" t="str"/>
      <x:c r="L97" s="38" t="str"/>
      <x:c r="M97" s="40" t="str">
        <x:f>IF(A97="","",IF(K97="예","필요",IF(K97="아니오","불필요","검토중")))</x:f>
      </x:c>
      <x:c r="N97" s="38" t="str"/>
      <x:c r="O97" s="38" t="str"/>
      <x:c r="P97" s="38" t="str"/>
      <x:c r="Q97" s="40" t="str">
        <x:f>IFERROR(INDEX('수시평가'!$A$6:$A$105,MATCH(A97,'수시평가'!$C$6:$C$105,0)),"")</x:f>
      </x:c>
      <x:c r="R97" s="41"/>
    </x:row>
    <x:row r="98" ht="42" customHeight="1">
      <x:c r="A98" s="38" t="str"/>
      <x:c r="B98" s="41"/>
      <x:c r="C98" s="38" t="str"/>
      <x:c r="D98" s="40" t="str">
        <x:f>IFERROR(VLOOKUP(C98,'작업목록'!$A$6:$J$105,2,FALSE),"")</x:f>
      </x:c>
      <x:c r="E98" s="40" t="str">
        <x:f>IFERROR(VLOOKUP(C98,'작업목록'!$A$6:$J$105,3,FALSE),"")</x:f>
      </x:c>
      <x:c r="F98" s="40" t="str">
        <x:f>IFERROR(VLOOKUP(C98,'작업목록'!$A$6:$J$105,4,FALSE),"")</x:f>
      </x:c>
      <x:c r="G98" s="40" t="str">
        <x:f>IFERROR(VLOOKUP(C98,'작업목록'!$A$6:$J$105,5,FALSE),"")</x:f>
      </x:c>
      <x:c r="H98" s="41"/>
      <x:c r="I98" s="38" t="str"/>
      <x:c r="J98" s="38" t="str"/>
      <x:c r="K98" s="38" t="str"/>
      <x:c r="L98" s="38" t="str"/>
      <x:c r="M98" s="40" t="str">
        <x:f>IF(A98="","",IF(K98="예","필요",IF(K98="아니오","불필요","검토중")))</x:f>
      </x:c>
      <x:c r="N98" s="38" t="str"/>
      <x:c r="O98" s="38" t="str"/>
      <x:c r="P98" s="38" t="str"/>
      <x:c r="Q98" s="40" t="str">
        <x:f>IFERROR(INDEX('수시평가'!$A$6:$A$105,MATCH(A98,'수시평가'!$C$6:$C$105,0)),"")</x:f>
      </x:c>
      <x:c r="R98" s="41"/>
    </x:row>
    <x:row r="99" ht="42" customHeight="1">
      <x:c r="A99" s="38" t="str"/>
      <x:c r="B99" s="41"/>
      <x:c r="C99" s="38" t="str"/>
      <x:c r="D99" s="40" t="str">
        <x:f>IFERROR(VLOOKUP(C99,'작업목록'!$A$6:$J$105,2,FALSE),"")</x:f>
      </x:c>
      <x:c r="E99" s="40" t="str">
        <x:f>IFERROR(VLOOKUP(C99,'작업목록'!$A$6:$J$105,3,FALSE),"")</x:f>
      </x:c>
      <x:c r="F99" s="40" t="str">
        <x:f>IFERROR(VLOOKUP(C99,'작업목록'!$A$6:$J$105,4,FALSE),"")</x:f>
      </x:c>
      <x:c r="G99" s="40" t="str">
        <x:f>IFERROR(VLOOKUP(C99,'작업목록'!$A$6:$J$105,5,FALSE),"")</x:f>
      </x:c>
      <x:c r="H99" s="41"/>
      <x:c r="I99" s="38" t="str"/>
      <x:c r="J99" s="38" t="str"/>
      <x:c r="K99" s="38" t="str"/>
      <x:c r="L99" s="38" t="str"/>
      <x:c r="M99" s="40" t="str">
        <x:f>IF(A99="","",IF(K99="예","필요",IF(K99="아니오","불필요","검토중")))</x:f>
      </x:c>
      <x:c r="N99" s="38" t="str"/>
      <x:c r="O99" s="38" t="str"/>
      <x:c r="P99" s="38" t="str"/>
      <x:c r="Q99" s="40" t="str">
        <x:f>IFERROR(INDEX('수시평가'!$A$6:$A$105,MATCH(A99,'수시평가'!$C$6:$C$105,0)),"")</x:f>
      </x:c>
      <x:c r="R99" s="41"/>
    </x:row>
    <x:row r="100" ht="42" customHeight="1">
      <x:c r="A100" s="38" t="str"/>
      <x:c r="B100" s="41"/>
      <x:c r="C100" s="38" t="str"/>
      <x:c r="D100" s="40" t="str">
        <x:f>IFERROR(VLOOKUP(C100,'작업목록'!$A$6:$J$105,2,FALSE),"")</x:f>
      </x:c>
      <x:c r="E100" s="40" t="str">
        <x:f>IFERROR(VLOOKUP(C100,'작업목록'!$A$6:$J$105,3,FALSE),"")</x:f>
      </x:c>
      <x:c r="F100" s="40" t="str">
        <x:f>IFERROR(VLOOKUP(C100,'작업목록'!$A$6:$J$105,4,FALSE),"")</x:f>
      </x:c>
      <x:c r="G100" s="40" t="str">
        <x:f>IFERROR(VLOOKUP(C100,'작업목록'!$A$6:$J$105,5,FALSE),"")</x:f>
      </x:c>
      <x:c r="H100" s="41"/>
      <x:c r="I100" s="38" t="str"/>
      <x:c r="J100" s="38" t="str"/>
      <x:c r="K100" s="38" t="str"/>
      <x:c r="L100" s="38" t="str"/>
      <x:c r="M100" s="40" t="str">
        <x:f>IF(A100="","",IF(K100="예","필요",IF(K100="아니오","불필요","검토중")))</x:f>
      </x:c>
      <x:c r="N100" s="38" t="str"/>
      <x:c r="O100" s="38" t="str"/>
      <x:c r="P100" s="38" t="str"/>
      <x:c r="Q100" s="40" t="str">
        <x:f>IFERROR(INDEX('수시평가'!$A$6:$A$105,MATCH(A100,'수시평가'!$C$6:$C$105,0)),"")</x:f>
      </x:c>
      <x:c r="R100" s="41"/>
    </x:row>
    <x:row r="101" ht="42" customHeight="1">
      <x:c r="A101" s="38" t="str"/>
      <x:c r="B101" s="41"/>
      <x:c r="C101" s="38" t="str"/>
      <x:c r="D101" s="40" t="str">
        <x:f>IFERROR(VLOOKUP(C101,'작업목록'!$A$6:$J$105,2,FALSE),"")</x:f>
      </x:c>
      <x:c r="E101" s="40" t="str">
        <x:f>IFERROR(VLOOKUP(C101,'작업목록'!$A$6:$J$105,3,FALSE),"")</x:f>
      </x:c>
      <x:c r="F101" s="40" t="str">
        <x:f>IFERROR(VLOOKUP(C101,'작업목록'!$A$6:$J$105,4,FALSE),"")</x:f>
      </x:c>
      <x:c r="G101" s="40" t="str">
        <x:f>IFERROR(VLOOKUP(C101,'작업목록'!$A$6:$J$105,5,FALSE),"")</x:f>
      </x:c>
      <x:c r="H101" s="41"/>
      <x:c r="I101" s="38" t="str"/>
      <x:c r="J101" s="38" t="str"/>
      <x:c r="K101" s="38" t="str"/>
      <x:c r="L101" s="38" t="str"/>
      <x:c r="M101" s="40" t="str">
        <x:f>IF(A101="","",IF(K101="예","필요",IF(K101="아니오","불필요","검토중")))</x:f>
      </x:c>
      <x:c r="N101" s="38" t="str"/>
      <x:c r="O101" s="38" t="str"/>
      <x:c r="P101" s="38" t="str"/>
      <x:c r="Q101" s="40" t="str">
        <x:f>IFERROR(INDEX('수시평가'!$A$6:$A$105,MATCH(A101,'수시평가'!$C$6:$C$105,0)),"")</x:f>
      </x:c>
      <x:c r="R101" s="41"/>
    </x:row>
    <x:row r="102" ht="42" customHeight="1">
      <x:c r="A102" s="38" t="str"/>
      <x:c r="B102" s="41"/>
      <x:c r="C102" s="38" t="str"/>
      <x:c r="D102" s="40" t="str">
        <x:f>IFERROR(VLOOKUP(C102,'작업목록'!$A$6:$J$105,2,FALSE),"")</x:f>
      </x:c>
      <x:c r="E102" s="40" t="str">
        <x:f>IFERROR(VLOOKUP(C102,'작업목록'!$A$6:$J$105,3,FALSE),"")</x:f>
      </x:c>
      <x:c r="F102" s="40" t="str">
        <x:f>IFERROR(VLOOKUP(C102,'작업목록'!$A$6:$J$105,4,FALSE),"")</x:f>
      </x:c>
      <x:c r="G102" s="40" t="str">
        <x:f>IFERROR(VLOOKUP(C102,'작업목록'!$A$6:$J$105,5,FALSE),"")</x:f>
      </x:c>
      <x:c r="H102" s="41"/>
      <x:c r="I102" s="38" t="str"/>
      <x:c r="J102" s="38" t="str"/>
      <x:c r="K102" s="38" t="str"/>
      <x:c r="L102" s="38" t="str"/>
      <x:c r="M102" s="40" t="str">
        <x:f>IF(A102="","",IF(K102="예","필요",IF(K102="아니오","불필요","검토중")))</x:f>
      </x:c>
      <x:c r="N102" s="38" t="str"/>
      <x:c r="O102" s="38" t="str"/>
      <x:c r="P102" s="38" t="str"/>
      <x:c r="Q102" s="40" t="str">
        <x:f>IFERROR(INDEX('수시평가'!$A$6:$A$105,MATCH(A102,'수시평가'!$C$6:$C$105,0)),"")</x:f>
      </x:c>
      <x:c r="R102" s="41"/>
    </x:row>
    <x:row r="103" ht="42" customHeight="1">
      <x:c r="A103" s="38" t="str"/>
      <x:c r="B103" s="41"/>
      <x:c r="C103" s="38" t="str"/>
      <x:c r="D103" s="40" t="str">
        <x:f>IFERROR(VLOOKUP(C103,'작업목록'!$A$6:$J$105,2,FALSE),"")</x:f>
      </x:c>
      <x:c r="E103" s="40" t="str">
        <x:f>IFERROR(VLOOKUP(C103,'작업목록'!$A$6:$J$105,3,FALSE),"")</x:f>
      </x:c>
      <x:c r="F103" s="40" t="str">
        <x:f>IFERROR(VLOOKUP(C103,'작업목록'!$A$6:$J$105,4,FALSE),"")</x:f>
      </x:c>
      <x:c r="G103" s="40" t="str">
        <x:f>IFERROR(VLOOKUP(C103,'작업목록'!$A$6:$J$105,5,FALSE),"")</x:f>
      </x:c>
      <x:c r="H103" s="41"/>
      <x:c r="I103" s="38" t="str"/>
      <x:c r="J103" s="38" t="str"/>
      <x:c r="K103" s="38" t="str"/>
      <x:c r="L103" s="38" t="str"/>
      <x:c r="M103" s="40" t="str">
        <x:f>IF(A103="","",IF(K103="예","필요",IF(K103="아니오","불필요","검토중")))</x:f>
      </x:c>
      <x:c r="N103" s="38" t="str"/>
      <x:c r="O103" s="38" t="str"/>
      <x:c r="P103" s="38" t="str"/>
      <x:c r="Q103" s="40" t="str">
        <x:f>IFERROR(INDEX('수시평가'!$A$6:$A$105,MATCH(A103,'수시평가'!$C$6:$C$105,0)),"")</x:f>
      </x:c>
      <x:c r="R103" s="41"/>
    </x:row>
    <x:row r="104" ht="42" customHeight="1">
      <x:c r="A104" s="38" t="str"/>
      <x:c r="B104" s="41"/>
      <x:c r="C104" s="38" t="str"/>
      <x:c r="D104" s="40" t="str">
        <x:f>IFERROR(VLOOKUP(C104,'작업목록'!$A$6:$J$105,2,FALSE),"")</x:f>
      </x:c>
      <x:c r="E104" s="40" t="str">
        <x:f>IFERROR(VLOOKUP(C104,'작업목록'!$A$6:$J$105,3,FALSE),"")</x:f>
      </x:c>
      <x:c r="F104" s="40" t="str">
        <x:f>IFERROR(VLOOKUP(C104,'작업목록'!$A$6:$J$105,4,FALSE),"")</x:f>
      </x:c>
      <x:c r="G104" s="40" t="str">
        <x:f>IFERROR(VLOOKUP(C104,'작업목록'!$A$6:$J$105,5,FALSE),"")</x:f>
      </x:c>
      <x:c r="H104" s="41"/>
      <x:c r="I104" s="38" t="str"/>
      <x:c r="J104" s="38" t="str"/>
      <x:c r="K104" s="38" t="str"/>
      <x:c r="L104" s="38" t="str"/>
      <x:c r="M104" s="40" t="str">
        <x:f>IF(A104="","",IF(K104="예","필요",IF(K104="아니오","불필요","검토중")))</x:f>
      </x:c>
      <x:c r="N104" s="38" t="str"/>
      <x:c r="O104" s="38" t="str"/>
      <x:c r="P104" s="38" t="str"/>
      <x:c r="Q104" s="40" t="str">
        <x:f>IFERROR(INDEX('수시평가'!$A$6:$A$105,MATCH(A104,'수시평가'!$C$6:$C$105,0)),"")</x:f>
      </x:c>
      <x:c r="R104" s="41"/>
    </x:row>
    <x:row r="105" ht="42" customHeight="1">
      <x:c r="A105" s="38" t="str"/>
      <x:c r="B105" s="41"/>
      <x:c r="C105" s="38" t="str"/>
      <x:c r="D105" s="40" t="str">
        <x:f>IFERROR(VLOOKUP(C105,'작업목록'!$A$6:$J$105,2,FALSE),"")</x:f>
      </x:c>
      <x:c r="E105" s="40" t="str">
        <x:f>IFERROR(VLOOKUP(C105,'작업목록'!$A$6:$J$105,3,FALSE),"")</x:f>
      </x:c>
      <x:c r="F105" s="40" t="str">
        <x:f>IFERROR(VLOOKUP(C105,'작업목록'!$A$6:$J$105,4,FALSE),"")</x:f>
      </x:c>
      <x:c r="G105" s="40" t="str">
        <x:f>IFERROR(VLOOKUP(C105,'작업목록'!$A$6:$J$105,5,FALSE),"")</x:f>
      </x:c>
      <x:c r="H105" s="41"/>
      <x:c r="I105" s="38" t="str"/>
      <x:c r="J105" s="38" t="str"/>
      <x:c r="K105" s="38" t="str"/>
      <x:c r="L105" s="38" t="str"/>
      <x:c r="M105" s="40" t="str">
        <x:f>IF(A105="","",IF(K105="예","필요",IF(K105="아니오","불필요","검토중")))</x:f>
      </x:c>
      <x:c r="N105" s="38" t="str"/>
      <x:c r="O105" s="38" t="str"/>
      <x:c r="P105" s="38" t="str"/>
      <x:c r="Q105" s="40" t="str">
        <x:f>IFERROR(INDEX('수시평가'!$A$6:$A$105,MATCH(A105,'수시평가'!$C$6:$C$105,0)),"")</x:f>
      </x:c>
      <x:c r="R105" s="41"/>
    </x:row>
  </x:sheetData>
  <x:mergeCells>
    <x:mergeCell ref="A1:R2"/>
    <x:mergeCell ref="A3:R3"/>
  </x:mergeCells>
  <x:conditionalFormatting sqref="M6:M105">
    <x:cfRule type="containsText" dxfId="0" priority="1" operator="containsText" text="필요"/>
  </x:conditionalFormatting>
  <x:conditionalFormatting sqref="N6:N105">
    <x:cfRule type="containsText" dxfId="1" priority="2" operator="containsText" text="작업보류"/>
  </x:conditionalFormatting>
  <x:dataValidations count="4">
    <x:dataValidation type="list" sqref="C6:C105">
      <x:formula1>'작업목록'!$A$6:$A$105</x:formula1>
    </x:dataValidation>
    <x:dataValidation type="list" sqref="I6:I105">
      <x:formula1>'코드표'!$D$4:$D$11</x:formula1>
    </x:dataValidation>
    <x:dataValidation type="list" sqref="K6:K105">
      <x:formula1>"예,아니오,확인 필요"</x:formula1>
    </x:dataValidation>
    <x:dataValidation type="list" sqref="N6:N105">
      <x:formula1>"작업보류,조치 후 시작,시작가능"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  <x:legacyDrawing xmlns:r="http://schemas.openxmlformats.org/officeDocument/2006/relationships" r:id="R3a12670050194a60"/>
</x:worksheet>
</file>

<file path=xl/worksheets/sheet4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5" hidden="0" customWidth="1"/>
    <x:col min="2" max="2" width="12" hidden="0" customWidth="1"/>
    <x:col min="3" max="3" width="15" hidden="0" customWidth="1"/>
    <x:col min="4" max="4" width="14" hidden="0" customWidth="1"/>
    <x:col min="5" max="5" width="14" hidden="0" customWidth="1"/>
    <x:col min="6" max="6" width="14" hidden="0" customWidth="1"/>
    <x:col min="7" max="7" width="22" hidden="0" customWidth="1"/>
    <x:col min="8" max="8" width="30" hidden="0" customWidth="1"/>
    <x:col min="9" max="9" width="31" hidden="0" customWidth="1"/>
    <x:col min="10" max="10" width="22" hidden="0" customWidth="1"/>
    <x:col min="11" max="11" width="28" hidden="0" customWidth="1"/>
    <x:col min="12" max="12" width="16" hidden="0" customWidth="1"/>
    <x:col min="13" max="13" width="12" hidden="0" customWidth="1"/>
    <x:col min="14" max="14" width="14" hidden="0" customWidth="1"/>
    <x:col min="15" max="15" width="34" hidden="0" customWidth="1"/>
    <x:col min="16" max="16" width="17" hidden="0" customWidth="1"/>
    <x:col min="17" max="17" width="14" hidden="0" customWidth="1"/>
    <x:col min="18" max="18" width="16" hidden="0" customWidth="1"/>
    <x:col min="19" max="19" width="14" hidden="0" customWidth="1"/>
    <x:col min="20" max="20" width="12" hidden="0" customWidth="1"/>
    <x:col min="21" max="21" width="30" hidden="0" customWidth="1"/>
    <x:col min="22" max="22" width="12" hidden="0" customWidth="1"/>
    <x:col min="23" max="23" width="17" hidden="0" customWidth="1"/>
  </x:cols>
  <x:sheetData>
    <x:row r="1">
      <x:c r="A1" s="4" t="str">
        <x:v>3. 수시 위험성평가</x:v>
      </x:c>
      <x:c r="B1" s="4" t="str">
        <x:v>3. 수시 위험성평가</x:v>
      </x:c>
      <x:c r="C1" s="4" t="str">
        <x:v>3. 수시 위험성평가</x:v>
      </x:c>
      <x:c r="D1" s="4" t="str">
        <x:v>3. 수시 위험성평가</x:v>
      </x:c>
      <x:c r="E1" s="4" t="str">
        <x:v>3. 수시 위험성평가</x:v>
      </x:c>
      <x:c r="F1" s="4" t="str">
        <x:v>3. 수시 위험성평가</x:v>
      </x:c>
      <x:c r="G1" s="4" t="str">
        <x:v>3. 수시 위험성평가</x:v>
      </x:c>
      <x:c r="H1" s="4" t="str">
        <x:v>3. 수시 위험성평가</x:v>
      </x:c>
      <x:c r="I1" s="4" t="str">
        <x:v>3. 수시 위험성평가</x:v>
      </x:c>
      <x:c r="J1" s="4" t="str">
        <x:v>3. 수시 위험성평가</x:v>
      </x:c>
      <x:c r="K1" s="4" t="str">
        <x:v>3. 수시 위험성평가</x:v>
      </x:c>
      <x:c r="L1" s="4" t="str">
        <x:v>3. 수시 위험성평가</x:v>
      </x:c>
      <x:c r="M1" s="4" t="str">
        <x:v>3. 수시 위험성평가</x:v>
      </x:c>
      <x:c r="N1" s="4" t="str">
        <x:v>3. 수시 위험성평가</x:v>
      </x:c>
      <x:c r="O1" s="4" t="str">
        <x:v>3. 수시 위험성평가</x:v>
      </x:c>
      <x:c r="P1" s="4" t="str">
        <x:v>3. 수시 위험성평가</x:v>
      </x:c>
      <x:c r="Q1" s="4" t="str">
        <x:v>3. 수시 위험성평가</x:v>
      </x:c>
      <x:c r="R1" s="4" t="str">
        <x:v>3. 수시 위험성평가</x:v>
      </x:c>
      <x:c r="S1" s="4" t="str">
        <x:v>3. 수시 위험성평가</x:v>
      </x:c>
      <x:c r="T1" s="4" t="str">
        <x:v>3. 수시 위험성평가</x:v>
      </x:c>
      <x:c r="U1" s="4" t="str">
        <x:v>3. 수시 위험성평가</x:v>
      </x:c>
      <x:c r="V1" s="4" t="str">
        <x:v>3. 수시 위험성평가</x:v>
      </x:c>
      <x:c r="W1" s="4" t="str">
        <x:v>3. 수시 위험성평가</x:v>
      </x:c>
    </x:row>
    <x:row r="2">
      <x:c r="A2" s="4" t="str">
        <x:v>3. 수시 위험성평가</x:v>
      </x:c>
      <x:c r="B2" s="4" t="str">
        <x:v>3. 수시 위험성평가</x:v>
      </x:c>
      <x:c r="C2" s="4" t="str">
        <x:v>3. 수시 위험성평가</x:v>
      </x:c>
      <x:c r="D2" s="4" t="str">
        <x:v>3. 수시 위험성평가</x:v>
      </x:c>
      <x:c r="E2" s="4" t="str">
        <x:v>3. 수시 위험성평가</x:v>
      </x:c>
      <x:c r="F2" s="4" t="str">
        <x:v>3. 수시 위험성평가</x:v>
      </x:c>
      <x:c r="G2" s="4" t="str">
        <x:v>3. 수시 위험성평가</x:v>
      </x:c>
      <x:c r="H2" s="4" t="str">
        <x:v>3. 수시 위험성평가</x:v>
      </x:c>
      <x:c r="I2" s="4" t="str">
        <x:v>3. 수시 위험성평가</x:v>
      </x:c>
      <x:c r="J2" s="4" t="str">
        <x:v>3. 수시 위험성평가</x:v>
      </x:c>
      <x:c r="K2" s="4" t="str">
        <x:v>3. 수시 위험성평가</x:v>
      </x:c>
      <x:c r="L2" s="4" t="str">
        <x:v>3. 수시 위험성평가</x:v>
      </x:c>
      <x:c r="M2" s="4" t="str">
        <x:v>3. 수시 위험성평가</x:v>
      </x:c>
      <x:c r="N2" s="4" t="str">
        <x:v>3. 수시 위험성평가</x:v>
      </x:c>
      <x:c r="O2" s="4" t="str">
        <x:v>3. 수시 위험성평가</x:v>
      </x:c>
      <x:c r="P2" s="4" t="str">
        <x:v>3. 수시 위험성평가</x:v>
      </x:c>
      <x:c r="Q2" s="4" t="str">
        <x:v>3. 수시 위험성평가</x:v>
      </x:c>
      <x:c r="R2" s="4" t="str">
        <x:v>3. 수시 위험성평가</x:v>
      </x:c>
      <x:c r="S2" s="4" t="str">
        <x:v>3. 수시 위험성평가</x:v>
      </x:c>
      <x:c r="T2" s="4" t="str">
        <x:v>3. 수시 위험성평가</x:v>
      </x:c>
      <x:c r="U2" s="4" t="str">
        <x:v>3. 수시 위험성평가</x:v>
      </x:c>
      <x:c r="V2" s="4" t="str">
        <x:v>3. 수시 위험성평가</x:v>
      </x:c>
      <x:c r="W2" s="4" t="str">
        <x:v>3. 수시 위험성평가</x:v>
      </x:c>
    </x:row>
    <x:row r="3">
      <x:c r="A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B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C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D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E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F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G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H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I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J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K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L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M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N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O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P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Q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R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S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T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U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V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  <x:c r="W3" s="37" t="str">
        <x:v>평가방법은 기존 방법별 양식으로 산정한 결과를 사용해도 됩니다. 이 통합대장에는 방법명, 판단 근거, 현재·개선 후 위험성과 담당·기한·공유를 한 줄로 연결합니다.</x:v>
      </x:c>
    </x:row>
    <x:row r="5" ht="44" customHeight="1">
      <x:c r="A5" s="18" t="str">
        <x:v>평가ID</x:v>
      </x:c>
      <x:c r="B5" s="18" t="str">
        <x:v>평가일</x:v>
      </x:c>
      <x:c r="C5" s="18" t="str">
        <x:v>변경ID</x:v>
      </x:c>
      <x:c r="D5" s="18" t="str">
        <x:v>작업ID</x:v>
      </x:c>
      <x:c r="E5" s="18" t="str">
        <x:v>공정</x:v>
      </x:c>
      <x:c r="F5" s="18" t="str">
        <x:v>장소</x:v>
      </x:c>
      <x:c r="G5" s="18" t="str">
        <x:v>작업명</x:v>
      </x:c>
      <x:c r="H5" s="18" t="str">
        <x:v>변경내용</x:v>
      </x:c>
      <x:c r="I5" s="18" t="str">
        <x:v>유해·위험요인</x:v>
      </x:c>
      <x:c r="J5" s="18" t="str">
        <x:v>예상재해</x:v>
      </x:c>
      <x:c r="K5" s="18" t="str">
        <x:v>현재조치</x:v>
      </x:c>
      <x:c r="L5" s="18" t="str">
        <x:v>평가방법</x:v>
      </x:c>
      <x:c r="M5" s="18" t="str">
        <x:v>현재위험성</x:v>
      </x:c>
      <x:c r="N5" s="18" t="str">
        <x:v>허용여부</x:v>
      </x:c>
      <x:c r="O5" s="18" t="str">
        <x:v>추가 감소대책</x:v>
      </x:c>
      <x:c r="P5" s="18" t="str">
        <x:v>대책 우선순위</x:v>
      </x:c>
      <x:c r="Q5" s="18" t="str">
        <x:v>개선 후 위험성</x:v>
      </x:c>
      <x:c r="R5" s="18" t="str">
        <x:v>재평가 허용여부</x:v>
      </x:c>
      <x:c r="S5" s="18" t="str">
        <x:v>담당자</x:v>
      </x:c>
      <x:c r="T5" s="18" t="str">
        <x:v>완료기한</x:v>
      </x:c>
      <x:c r="U5" s="18" t="str">
        <x:v>근로자의견</x:v>
      </x:c>
      <x:c r="V5" s="18" t="str">
        <x:v>공유일</x:v>
      </x:c>
      <x:c r="W5" s="18" t="str">
        <x:v>진행상태</x:v>
      </x:c>
    </x:row>
    <x:row r="6" ht="52" customHeight="1">
      <x:c r="A6" s="38" t="str">
        <x:v>RA-2026-001</x:v>
      </x:c>
      <x:c r="B6" s="41" t="n">
        <x:v>46256</x:v>
      </x:c>
      <x:c r="C6" s="38" t="str">
        <x:v>CHG-2026-001</x:v>
      </x:c>
      <x:c r="D6" s="40" t="str">
        <x:f>IFERROR(VLOOKUP(C6,'변경사항확인'!$A$6:$R$105,3,FALSE),"")</x:f>
        <x:v>TASK-001</x:v>
      </x:c>
      <x:c r="E6" s="40" t="str">
        <x:f>IFERROR(VLOOKUP(C6,'변경사항확인'!$A$6:$R$105,5,FALSE),"")</x:f>
        <x:v>자재 운반</x:v>
      </x:c>
      <x:c r="F6" s="40" t="str">
        <x:f>IFERROR(VLOOKUP(C6,'변경사항확인'!$A$6:$R$105,6,FALSE),"")</x:f>
        <x:v>자재창고</x:v>
      </x:c>
      <x:c r="G6" s="40" t="str">
        <x:f>IFERROR(VLOOKUP(C6,'변경사항확인'!$A$6:$R$105,7,FALSE),"")</x:f>
        <x:v>지게차 자재 운반</x:v>
      </x:c>
      <x:c r="H6" s="40" t="str">
        <x:f>IFERROR(VLOOKUP(C6,'변경사항확인'!$A$6:$R$105,10,FALSE),"")</x:f>
        <x:v>교차로 우회로 폐쇄로 지게차가 보행통로 인접 구간을 통과</x:v>
      </x:c>
      <x:c r="I6" s="38" t="str">
        <x:v>지게차 이동경로와 보행동선이 인접하고 교차부 시야가 제한됨</x:v>
      </x:c>
      <x:c r="J6" s="38" t="str">
        <x:v>충돌·끼임으로 중상 또는 사망</x:v>
      </x:c>
      <x:c r="K6" s="38" t="str">
        <x:v>통행 통제와 임시 유도자 배치</x:v>
      </x:c>
      <x:c r="L6" s="38" t="str">
        <x:v>3단계 판단법</x:v>
      </x:c>
      <x:c r="M6" s="38" t="str">
        <x:v>상</x:v>
      </x:c>
      <x:c r="N6" s="40" t="str">
        <x:f>IFERROR(VLOOKUP(M6,'코드표'!$A$4:$B$6,2,FALSE),"")</x:f>
        <x:v>허용불가</x:v>
      </x:c>
      <x:c r="O6" s="38" t="str">
        <x:v>우회 보행통로 확보, 교차부 방호울·정지선·반사경 설치</x:v>
      </x:c>
      <x:c r="P6" s="38" t="str">
        <x:v>공학적 조치</x:v>
      </x:c>
      <x:c r="Q6" s="38" t="str">
        <x:v>중</x:v>
      </x:c>
      <x:c r="R6" s="40" t="str">
        <x:f>IFERROR(VLOOKUP(Q6,'코드표'!$A$4:$B$6,2,FALSE),"")</x:f>
        <x:v>재검토</x:v>
      </x:c>
      <x:c r="S6" s="38" t="str">
        <x:v>시설담당</x:v>
      </x:c>
      <x:c r="T6" s="41" t="n">
        <x:v>46263</x:v>
      </x:c>
      <x:c r="U6" s="38" t="str">
        <x:v>운전자와 보행자는 교차부 정지선과 유도자 신호가 필요하다고 제안</x:v>
      </x:c>
      <x:c r="V6" s="41" t="n">
        <x:v>46256</x:v>
      </x:c>
      <x:c r="W6" s="40" t="str">
        <x:f>IF(A6="","",IF(OR(O6="",S6="",T6=""),"계획 보완",IF(OR(Q6="",V6=""),"조치·공유 확인","평가 완료")))</x:f>
        <x:v>평가 완료</x:v>
      </x:c>
    </x:row>
    <x:row r="7" ht="52" customHeight="1">
      <x:c r="A7" s="38"/>
      <x:c r="B7" s="41"/>
      <x:c r="C7" s="38" t="str"/>
      <x:c r="D7" s="40" t="str">
        <x:f>IFERROR(VLOOKUP(C7,'변경사항확인'!$A$6:$R$105,3,FALSE),"")</x:f>
      </x:c>
      <x:c r="E7" s="40" t="str">
        <x:f>IFERROR(VLOOKUP(C7,'변경사항확인'!$A$6:$R$105,5,FALSE),"")</x:f>
      </x:c>
      <x:c r="F7" s="40" t="str">
        <x:f>IFERROR(VLOOKUP(C7,'변경사항확인'!$A$6:$R$105,6,FALSE),"")</x:f>
      </x:c>
      <x:c r="G7" s="40" t="str">
        <x:f>IFERROR(VLOOKUP(C7,'변경사항확인'!$A$6:$R$105,7,FALSE),"")</x:f>
      </x:c>
      <x:c r="H7" s="40" t="str">
        <x:f>IFERROR(VLOOKUP(C7,'변경사항확인'!$A$6:$R$105,10,FALSE),"")</x:f>
      </x:c>
      <x:c r="I7" s="38" t="str"/>
      <x:c r="J7" s="38" t="str"/>
      <x:c r="K7" s="38" t="str"/>
      <x:c r="L7" s="38" t="str"/>
      <x:c r="M7" s="38" t="str"/>
      <x:c r="N7" s="40" t="str">
        <x:f>IFERROR(VLOOKUP(M7,'코드표'!$A$4:$B$6,2,FALSE),"")</x:f>
      </x:c>
      <x:c r="O7" s="38" t="str"/>
      <x:c r="P7" s="38" t="str"/>
      <x:c r="Q7" s="38" t="str"/>
      <x:c r="R7" s="40" t="str">
        <x:f>IFERROR(VLOOKUP(Q7,'코드표'!$A$4:$B$6,2,FALSE),"")</x:f>
      </x:c>
      <x:c r="S7" s="38" t="str"/>
      <x:c r="T7" s="41"/>
      <x:c r="U7" s="38" t="str"/>
      <x:c r="V7" s="41"/>
      <x:c r="W7" s="40" t="str">
        <x:f>IF(A7="","",IF(OR(O7="",S7="",T7=""),"계획 보완",IF(OR(Q7="",V7=""),"조치·공유 확인","평가 완료")))</x:f>
      </x:c>
    </x:row>
    <x:row r="8" ht="52" customHeight="1">
      <x:c r="A8" s="38"/>
      <x:c r="B8" s="41"/>
      <x:c r="C8" s="38" t="str"/>
      <x:c r="D8" s="40" t="str">
        <x:f>IFERROR(VLOOKUP(C8,'변경사항확인'!$A$6:$R$105,3,FALSE),"")</x:f>
      </x:c>
      <x:c r="E8" s="40" t="str">
        <x:f>IFERROR(VLOOKUP(C8,'변경사항확인'!$A$6:$R$105,5,FALSE),"")</x:f>
      </x:c>
      <x:c r="F8" s="40" t="str">
        <x:f>IFERROR(VLOOKUP(C8,'변경사항확인'!$A$6:$R$105,6,FALSE),"")</x:f>
      </x:c>
      <x:c r="G8" s="40" t="str">
        <x:f>IFERROR(VLOOKUP(C8,'변경사항확인'!$A$6:$R$105,7,FALSE),"")</x:f>
      </x:c>
      <x:c r="H8" s="40" t="str">
        <x:f>IFERROR(VLOOKUP(C8,'변경사항확인'!$A$6:$R$105,10,FALSE),"")</x:f>
      </x:c>
      <x:c r="I8" s="38" t="str"/>
      <x:c r="J8" s="38" t="str"/>
      <x:c r="K8" s="38" t="str"/>
      <x:c r="L8" s="38" t="str"/>
      <x:c r="M8" s="38" t="str"/>
      <x:c r="N8" s="40" t="str">
        <x:f>IFERROR(VLOOKUP(M8,'코드표'!$A$4:$B$6,2,FALSE),"")</x:f>
      </x:c>
      <x:c r="O8" s="38" t="str"/>
      <x:c r="P8" s="38" t="str"/>
      <x:c r="Q8" s="38" t="str"/>
      <x:c r="R8" s="40" t="str">
        <x:f>IFERROR(VLOOKUP(Q8,'코드표'!$A$4:$B$6,2,FALSE),"")</x:f>
      </x:c>
      <x:c r="S8" s="38" t="str"/>
      <x:c r="T8" s="41"/>
      <x:c r="U8" s="38" t="str"/>
      <x:c r="V8" s="41"/>
      <x:c r="W8" s="40" t="str">
        <x:f>IF(A8="","",IF(OR(O8="",S8="",T8=""),"계획 보완",IF(OR(Q8="",V8=""),"조치·공유 확인","평가 완료")))</x:f>
      </x:c>
    </x:row>
    <x:row r="9" ht="52" customHeight="1">
      <x:c r="A9" s="38"/>
      <x:c r="B9" s="41"/>
      <x:c r="C9" s="38" t="str"/>
      <x:c r="D9" s="40" t="str">
        <x:f>IFERROR(VLOOKUP(C9,'변경사항확인'!$A$6:$R$105,3,FALSE),"")</x:f>
      </x:c>
      <x:c r="E9" s="40" t="str">
        <x:f>IFERROR(VLOOKUP(C9,'변경사항확인'!$A$6:$R$105,5,FALSE),"")</x:f>
      </x:c>
      <x:c r="F9" s="40" t="str">
        <x:f>IFERROR(VLOOKUP(C9,'변경사항확인'!$A$6:$R$105,6,FALSE),"")</x:f>
      </x:c>
      <x:c r="G9" s="40" t="str">
        <x:f>IFERROR(VLOOKUP(C9,'변경사항확인'!$A$6:$R$105,7,FALSE),"")</x:f>
      </x:c>
      <x:c r="H9" s="40" t="str">
        <x:f>IFERROR(VLOOKUP(C9,'변경사항확인'!$A$6:$R$105,10,FALSE),"")</x:f>
      </x:c>
      <x:c r="I9" s="38" t="str"/>
      <x:c r="J9" s="38" t="str"/>
      <x:c r="K9" s="38" t="str"/>
      <x:c r="L9" s="38" t="str"/>
      <x:c r="M9" s="38" t="str"/>
      <x:c r="N9" s="40" t="str">
        <x:f>IFERROR(VLOOKUP(M9,'코드표'!$A$4:$B$6,2,FALSE),"")</x:f>
      </x:c>
      <x:c r="O9" s="38" t="str"/>
      <x:c r="P9" s="38" t="str"/>
      <x:c r="Q9" s="38" t="str"/>
      <x:c r="R9" s="40" t="str">
        <x:f>IFERROR(VLOOKUP(Q9,'코드표'!$A$4:$B$6,2,FALSE),"")</x:f>
      </x:c>
      <x:c r="S9" s="38" t="str"/>
      <x:c r="T9" s="41"/>
      <x:c r="U9" s="38" t="str"/>
      <x:c r="V9" s="41"/>
      <x:c r="W9" s="40" t="str">
        <x:f>IF(A9="","",IF(OR(O9="",S9="",T9=""),"계획 보완",IF(OR(Q9="",V9=""),"조치·공유 확인","평가 완료")))</x:f>
      </x:c>
    </x:row>
    <x:row r="10" ht="52" customHeight="1">
      <x:c r="A10" s="38"/>
      <x:c r="B10" s="41"/>
      <x:c r="C10" s="38" t="str"/>
      <x:c r="D10" s="40" t="str">
        <x:f>IFERROR(VLOOKUP(C10,'변경사항확인'!$A$6:$R$105,3,FALSE),"")</x:f>
      </x:c>
      <x:c r="E10" s="40" t="str">
        <x:f>IFERROR(VLOOKUP(C10,'변경사항확인'!$A$6:$R$105,5,FALSE),"")</x:f>
      </x:c>
      <x:c r="F10" s="40" t="str">
        <x:f>IFERROR(VLOOKUP(C10,'변경사항확인'!$A$6:$R$105,6,FALSE),"")</x:f>
      </x:c>
      <x:c r="G10" s="40" t="str">
        <x:f>IFERROR(VLOOKUP(C10,'변경사항확인'!$A$6:$R$105,7,FALSE),"")</x:f>
      </x:c>
      <x:c r="H10" s="40" t="str">
        <x:f>IFERROR(VLOOKUP(C10,'변경사항확인'!$A$6:$R$105,10,FALSE),"")</x:f>
      </x:c>
      <x:c r="I10" s="38" t="str"/>
      <x:c r="J10" s="38" t="str"/>
      <x:c r="K10" s="38" t="str"/>
      <x:c r="L10" s="38" t="str"/>
      <x:c r="M10" s="38" t="str"/>
      <x:c r="N10" s="40" t="str">
        <x:f>IFERROR(VLOOKUP(M10,'코드표'!$A$4:$B$6,2,FALSE),"")</x:f>
      </x:c>
      <x:c r="O10" s="38" t="str"/>
      <x:c r="P10" s="38" t="str"/>
      <x:c r="Q10" s="38" t="str"/>
      <x:c r="R10" s="40" t="str">
        <x:f>IFERROR(VLOOKUP(Q10,'코드표'!$A$4:$B$6,2,FALSE),"")</x:f>
      </x:c>
      <x:c r="S10" s="38" t="str"/>
      <x:c r="T10" s="41"/>
      <x:c r="U10" s="38" t="str"/>
      <x:c r="V10" s="41"/>
      <x:c r="W10" s="40" t="str">
        <x:f>IF(A10="","",IF(OR(O10="",S10="",T10=""),"계획 보완",IF(OR(Q10="",V10=""),"조치·공유 확인","평가 완료")))</x:f>
      </x:c>
    </x:row>
    <x:row r="11" ht="52" customHeight="1">
      <x:c r="A11" s="38"/>
      <x:c r="B11" s="41"/>
      <x:c r="C11" s="38" t="str"/>
      <x:c r="D11" s="40" t="str">
        <x:f>IFERROR(VLOOKUP(C11,'변경사항확인'!$A$6:$R$105,3,FALSE),"")</x:f>
      </x:c>
      <x:c r="E11" s="40" t="str">
        <x:f>IFERROR(VLOOKUP(C11,'변경사항확인'!$A$6:$R$105,5,FALSE),"")</x:f>
      </x:c>
      <x:c r="F11" s="40" t="str">
        <x:f>IFERROR(VLOOKUP(C11,'변경사항확인'!$A$6:$R$105,6,FALSE),"")</x:f>
      </x:c>
      <x:c r="G11" s="40" t="str">
        <x:f>IFERROR(VLOOKUP(C11,'변경사항확인'!$A$6:$R$105,7,FALSE),"")</x:f>
      </x:c>
      <x:c r="H11" s="40" t="str">
        <x:f>IFERROR(VLOOKUP(C11,'변경사항확인'!$A$6:$R$105,10,FALSE),"")</x:f>
      </x:c>
      <x:c r="I11" s="38" t="str"/>
      <x:c r="J11" s="38" t="str"/>
      <x:c r="K11" s="38" t="str"/>
      <x:c r="L11" s="38" t="str"/>
      <x:c r="M11" s="38" t="str"/>
      <x:c r="N11" s="40" t="str">
        <x:f>IFERROR(VLOOKUP(M11,'코드표'!$A$4:$B$6,2,FALSE),"")</x:f>
      </x:c>
      <x:c r="O11" s="38" t="str"/>
      <x:c r="P11" s="38" t="str"/>
      <x:c r="Q11" s="38" t="str"/>
      <x:c r="R11" s="40" t="str">
        <x:f>IFERROR(VLOOKUP(Q11,'코드표'!$A$4:$B$6,2,FALSE),"")</x:f>
      </x:c>
      <x:c r="S11" s="38" t="str"/>
      <x:c r="T11" s="41"/>
      <x:c r="U11" s="38" t="str"/>
      <x:c r="V11" s="41"/>
      <x:c r="W11" s="40" t="str">
        <x:f>IF(A11="","",IF(OR(O11="",S11="",T11=""),"계획 보완",IF(OR(Q11="",V11=""),"조치·공유 확인","평가 완료")))</x:f>
      </x:c>
    </x:row>
    <x:row r="12" ht="52" customHeight="1">
      <x:c r="A12" s="38"/>
      <x:c r="B12" s="41"/>
      <x:c r="C12" s="38" t="str"/>
      <x:c r="D12" s="40" t="str">
        <x:f>IFERROR(VLOOKUP(C12,'변경사항확인'!$A$6:$R$105,3,FALSE),"")</x:f>
      </x:c>
      <x:c r="E12" s="40" t="str">
        <x:f>IFERROR(VLOOKUP(C12,'변경사항확인'!$A$6:$R$105,5,FALSE),"")</x:f>
      </x:c>
      <x:c r="F12" s="40" t="str">
        <x:f>IFERROR(VLOOKUP(C12,'변경사항확인'!$A$6:$R$105,6,FALSE),"")</x:f>
      </x:c>
      <x:c r="G12" s="40" t="str">
        <x:f>IFERROR(VLOOKUP(C12,'변경사항확인'!$A$6:$R$105,7,FALSE),"")</x:f>
      </x:c>
      <x:c r="H12" s="40" t="str">
        <x:f>IFERROR(VLOOKUP(C12,'변경사항확인'!$A$6:$R$105,10,FALSE),"")</x:f>
      </x:c>
      <x:c r="I12" s="38" t="str"/>
      <x:c r="J12" s="38" t="str"/>
      <x:c r="K12" s="38" t="str"/>
      <x:c r="L12" s="38" t="str"/>
      <x:c r="M12" s="38" t="str"/>
      <x:c r="N12" s="40" t="str">
        <x:f>IFERROR(VLOOKUP(M12,'코드표'!$A$4:$B$6,2,FALSE),"")</x:f>
      </x:c>
      <x:c r="O12" s="38" t="str"/>
      <x:c r="P12" s="38" t="str"/>
      <x:c r="Q12" s="38" t="str"/>
      <x:c r="R12" s="40" t="str">
        <x:f>IFERROR(VLOOKUP(Q12,'코드표'!$A$4:$B$6,2,FALSE),"")</x:f>
      </x:c>
      <x:c r="S12" s="38" t="str"/>
      <x:c r="T12" s="41"/>
      <x:c r="U12" s="38" t="str"/>
      <x:c r="V12" s="41"/>
      <x:c r="W12" s="40" t="str">
        <x:f>IF(A12="","",IF(OR(O12="",S12="",T12=""),"계획 보완",IF(OR(Q12="",V12=""),"조치·공유 확인","평가 완료")))</x:f>
      </x:c>
    </x:row>
    <x:row r="13" ht="52" customHeight="1">
      <x:c r="A13" s="38"/>
      <x:c r="B13" s="41"/>
      <x:c r="C13" s="38" t="str"/>
      <x:c r="D13" s="40" t="str">
        <x:f>IFERROR(VLOOKUP(C13,'변경사항확인'!$A$6:$R$105,3,FALSE),"")</x:f>
      </x:c>
      <x:c r="E13" s="40" t="str">
        <x:f>IFERROR(VLOOKUP(C13,'변경사항확인'!$A$6:$R$105,5,FALSE),"")</x:f>
      </x:c>
      <x:c r="F13" s="40" t="str">
        <x:f>IFERROR(VLOOKUP(C13,'변경사항확인'!$A$6:$R$105,6,FALSE),"")</x:f>
      </x:c>
      <x:c r="G13" s="40" t="str">
        <x:f>IFERROR(VLOOKUP(C13,'변경사항확인'!$A$6:$R$105,7,FALSE),"")</x:f>
      </x:c>
      <x:c r="H13" s="40" t="str">
        <x:f>IFERROR(VLOOKUP(C13,'변경사항확인'!$A$6:$R$105,10,FALSE),"")</x:f>
      </x:c>
      <x:c r="I13" s="38" t="str"/>
      <x:c r="J13" s="38" t="str"/>
      <x:c r="K13" s="38" t="str"/>
      <x:c r="L13" s="38" t="str"/>
      <x:c r="M13" s="38" t="str"/>
      <x:c r="N13" s="40" t="str">
        <x:f>IFERROR(VLOOKUP(M13,'코드표'!$A$4:$B$6,2,FALSE),"")</x:f>
      </x:c>
      <x:c r="O13" s="38" t="str"/>
      <x:c r="P13" s="38" t="str"/>
      <x:c r="Q13" s="38" t="str"/>
      <x:c r="R13" s="40" t="str">
        <x:f>IFERROR(VLOOKUP(Q13,'코드표'!$A$4:$B$6,2,FALSE),"")</x:f>
      </x:c>
      <x:c r="S13" s="38" t="str"/>
      <x:c r="T13" s="41"/>
      <x:c r="U13" s="38" t="str"/>
      <x:c r="V13" s="41"/>
      <x:c r="W13" s="40" t="str">
        <x:f>IF(A13="","",IF(OR(O13="",S13="",T13=""),"계획 보완",IF(OR(Q13="",V13=""),"조치·공유 확인","평가 완료")))</x:f>
      </x:c>
    </x:row>
    <x:row r="14" ht="52" customHeight="1">
      <x:c r="A14" s="38"/>
      <x:c r="B14" s="41"/>
      <x:c r="C14" s="38" t="str"/>
      <x:c r="D14" s="40" t="str">
        <x:f>IFERROR(VLOOKUP(C14,'변경사항확인'!$A$6:$R$105,3,FALSE),"")</x:f>
      </x:c>
      <x:c r="E14" s="40" t="str">
        <x:f>IFERROR(VLOOKUP(C14,'변경사항확인'!$A$6:$R$105,5,FALSE),"")</x:f>
      </x:c>
      <x:c r="F14" s="40" t="str">
        <x:f>IFERROR(VLOOKUP(C14,'변경사항확인'!$A$6:$R$105,6,FALSE),"")</x:f>
      </x:c>
      <x:c r="G14" s="40" t="str">
        <x:f>IFERROR(VLOOKUP(C14,'변경사항확인'!$A$6:$R$105,7,FALSE),"")</x:f>
      </x:c>
      <x:c r="H14" s="40" t="str">
        <x:f>IFERROR(VLOOKUP(C14,'변경사항확인'!$A$6:$R$105,10,FALSE),"")</x:f>
      </x:c>
      <x:c r="I14" s="38" t="str"/>
      <x:c r="J14" s="38" t="str"/>
      <x:c r="K14" s="38" t="str"/>
      <x:c r="L14" s="38" t="str"/>
      <x:c r="M14" s="38" t="str"/>
      <x:c r="N14" s="40" t="str">
        <x:f>IFERROR(VLOOKUP(M14,'코드표'!$A$4:$B$6,2,FALSE),"")</x:f>
      </x:c>
      <x:c r="O14" s="38" t="str"/>
      <x:c r="P14" s="38" t="str"/>
      <x:c r="Q14" s="38" t="str"/>
      <x:c r="R14" s="40" t="str">
        <x:f>IFERROR(VLOOKUP(Q14,'코드표'!$A$4:$B$6,2,FALSE),"")</x:f>
      </x:c>
      <x:c r="S14" s="38" t="str"/>
      <x:c r="T14" s="41"/>
      <x:c r="U14" s="38" t="str"/>
      <x:c r="V14" s="41"/>
      <x:c r="W14" s="40" t="str">
        <x:f>IF(A14="","",IF(OR(O14="",S14="",T14=""),"계획 보완",IF(OR(Q14="",V14=""),"조치·공유 확인","평가 완료")))</x:f>
      </x:c>
    </x:row>
    <x:row r="15" ht="52" customHeight="1">
      <x:c r="A15" s="38"/>
      <x:c r="B15" s="41"/>
      <x:c r="C15" s="38" t="str"/>
      <x:c r="D15" s="40" t="str">
        <x:f>IFERROR(VLOOKUP(C15,'변경사항확인'!$A$6:$R$105,3,FALSE),"")</x:f>
      </x:c>
      <x:c r="E15" s="40" t="str">
        <x:f>IFERROR(VLOOKUP(C15,'변경사항확인'!$A$6:$R$105,5,FALSE),"")</x:f>
      </x:c>
      <x:c r="F15" s="40" t="str">
        <x:f>IFERROR(VLOOKUP(C15,'변경사항확인'!$A$6:$R$105,6,FALSE),"")</x:f>
      </x:c>
      <x:c r="G15" s="40" t="str">
        <x:f>IFERROR(VLOOKUP(C15,'변경사항확인'!$A$6:$R$105,7,FALSE),"")</x:f>
      </x:c>
      <x:c r="H15" s="40" t="str">
        <x:f>IFERROR(VLOOKUP(C15,'변경사항확인'!$A$6:$R$105,10,FALSE),"")</x:f>
      </x:c>
      <x:c r="I15" s="38" t="str"/>
      <x:c r="J15" s="38" t="str"/>
      <x:c r="K15" s="38" t="str"/>
      <x:c r="L15" s="38" t="str"/>
      <x:c r="M15" s="38" t="str"/>
      <x:c r="N15" s="40" t="str">
        <x:f>IFERROR(VLOOKUP(M15,'코드표'!$A$4:$B$6,2,FALSE),"")</x:f>
      </x:c>
      <x:c r="O15" s="38" t="str"/>
      <x:c r="P15" s="38" t="str"/>
      <x:c r="Q15" s="38" t="str"/>
      <x:c r="R15" s="40" t="str">
        <x:f>IFERROR(VLOOKUP(Q15,'코드표'!$A$4:$B$6,2,FALSE),"")</x:f>
      </x:c>
      <x:c r="S15" s="38" t="str"/>
      <x:c r="T15" s="41"/>
      <x:c r="U15" s="38" t="str"/>
      <x:c r="V15" s="41"/>
      <x:c r="W15" s="40" t="str">
        <x:f>IF(A15="","",IF(OR(O15="",S15="",T15=""),"계획 보완",IF(OR(Q15="",V15=""),"조치·공유 확인","평가 완료")))</x:f>
      </x:c>
    </x:row>
    <x:row r="16" ht="52" customHeight="1">
      <x:c r="A16" s="38"/>
      <x:c r="B16" s="41"/>
      <x:c r="C16" s="38" t="str"/>
      <x:c r="D16" s="40" t="str">
        <x:f>IFERROR(VLOOKUP(C16,'변경사항확인'!$A$6:$R$105,3,FALSE),"")</x:f>
      </x:c>
      <x:c r="E16" s="40" t="str">
        <x:f>IFERROR(VLOOKUP(C16,'변경사항확인'!$A$6:$R$105,5,FALSE),"")</x:f>
      </x:c>
      <x:c r="F16" s="40" t="str">
        <x:f>IFERROR(VLOOKUP(C16,'변경사항확인'!$A$6:$R$105,6,FALSE),"")</x:f>
      </x:c>
      <x:c r="G16" s="40" t="str">
        <x:f>IFERROR(VLOOKUP(C16,'변경사항확인'!$A$6:$R$105,7,FALSE),"")</x:f>
      </x:c>
      <x:c r="H16" s="40" t="str">
        <x:f>IFERROR(VLOOKUP(C16,'변경사항확인'!$A$6:$R$105,10,FALSE),"")</x:f>
      </x:c>
      <x:c r="I16" s="38" t="str"/>
      <x:c r="J16" s="38" t="str"/>
      <x:c r="K16" s="38" t="str"/>
      <x:c r="L16" s="38" t="str"/>
      <x:c r="M16" s="38" t="str"/>
      <x:c r="N16" s="40" t="str">
        <x:f>IFERROR(VLOOKUP(M16,'코드표'!$A$4:$B$6,2,FALSE),"")</x:f>
      </x:c>
      <x:c r="O16" s="38" t="str"/>
      <x:c r="P16" s="38" t="str"/>
      <x:c r="Q16" s="38" t="str"/>
      <x:c r="R16" s="40" t="str">
        <x:f>IFERROR(VLOOKUP(Q16,'코드표'!$A$4:$B$6,2,FALSE),"")</x:f>
      </x:c>
      <x:c r="S16" s="38" t="str"/>
      <x:c r="T16" s="41"/>
      <x:c r="U16" s="38" t="str"/>
      <x:c r="V16" s="41"/>
      <x:c r="W16" s="40" t="str">
        <x:f>IF(A16="","",IF(OR(O16="",S16="",T16=""),"계획 보완",IF(OR(Q16="",V16=""),"조치·공유 확인","평가 완료")))</x:f>
      </x:c>
    </x:row>
    <x:row r="17" ht="52" customHeight="1">
      <x:c r="A17" s="38"/>
      <x:c r="B17" s="41"/>
      <x:c r="C17" s="38" t="str"/>
      <x:c r="D17" s="40" t="str">
        <x:f>IFERROR(VLOOKUP(C17,'변경사항확인'!$A$6:$R$105,3,FALSE),"")</x:f>
      </x:c>
      <x:c r="E17" s="40" t="str">
        <x:f>IFERROR(VLOOKUP(C17,'변경사항확인'!$A$6:$R$105,5,FALSE),"")</x:f>
      </x:c>
      <x:c r="F17" s="40" t="str">
        <x:f>IFERROR(VLOOKUP(C17,'변경사항확인'!$A$6:$R$105,6,FALSE),"")</x:f>
      </x:c>
      <x:c r="G17" s="40" t="str">
        <x:f>IFERROR(VLOOKUP(C17,'변경사항확인'!$A$6:$R$105,7,FALSE),"")</x:f>
      </x:c>
      <x:c r="H17" s="40" t="str">
        <x:f>IFERROR(VLOOKUP(C17,'변경사항확인'!$A$6:$R$105,10,FALSE),"")</x:f>
      </x:c>
      <x:c r="I17" s="38" t="str"/>
      <x:c r="J17" s="38" t="str"/>
      <x:c r="K17" s="38" t="str"/>
      <x:c r="L17" s="38" t="str"/>
      <x:c r="M17" s="38" t="str"/>
      <x:c r="N17" s="40" t="str">
        <x:f>IFERROR(VLOOKUP(M17,'코드표'!$A$4:$B$6,2,FALSE),"")</x:f>
      </x:c>
      <x:c r="O17" s="38" t="str"/>
      <x:c r="P17" s="38" t="str"/>
      <x:c r="Q17" s="38" t="str"/>
      <x:c r="R17" s="40" t="str">
        <x:f>IFERROR(VLOOKUP(Q17,'코드표'!$A$4:$B$6,2,FALSE),"")</x:f>
      </x:c>
      <x:c r="S17" s="38" t="str"/>
      <x:c r="T17" s="41"/>
      <x:c r="U17" s="38" t="str"/>
      <x:c r="V17" s="41"/>
      <x:c r="W17" s="40" t="str">
        <x:f>IF(A17="","",IF(OR(O17="",S17="",T17=""),"계획 보완",IF(OR(Q17="",V17=""),"조치·공유 확인","평가 완료")))</x:f>
      </x:c>
    </x:row>
    <x:row r="18" ht="52" customHeight="1">
      <x:c r="A18" s="38"/>
      <x:c r="B18" s="41"/>
      <x:c r="C18" s="38" t="str"/>
      <x:c r="D18" s="40" t="str">
        <x:f>IFERROR(VLOOKUP(C18,'변경사항확인'!$A$6:$R$105,3,FALSE),"")</x:f>
      </x:c>
      <x:c r="E18" s="40" t="str">
        <x:f>IFERROR(VLOOKUP(C18,'변경사항확인'!$A$6:$R$105,5,FALSE),"")</x:f>
      </x:c>
      <x:c r="F18" s="40" t="str">
        <x:f>IFERROR(VLOOKUP(C18,'변경사항확인'!$A$6:$R$105,6,FALSE),"")</x:f>
      </x:c>
      <x:c r="G18" s="40" t="str">
        <x:f>IFERROR(VLOOKUP(C18,'변경사항확인'!$A$6:$R$105,7,FALSE),"")</x:f>
      </x:c>
      <x:c r="H18" s="40" t="str">
        <x:f>IFERROR(VLOOKUP(C18,'변경사항확인'!$A$6:$R$105,10,FALSE),"")</x:f>
      </x:c>
      <x:c r="I18" s="38" t="str"/>
      <x:c r="J18" s="38" t="str"/>
      <x:c r="K18" s="38" t="str"/>
      <x:c r="L18" s="38" t="str"/>
      <x:c r="M18" s="38" t="str"/>
      <x:c r="N18" s="40" t="str">
        <x:f>IFERROR(VLOOKUP(M18,'코드표'!$A$4:$B$6,2,FALSE),"")</x:f>
      </x:c>
      <x:c r="O18" s="38" t="str"/>
      <x:c r="P18" s="38" t="str"/>
      <x:c r="Q18" s="38" t="str"/>
      <x:c r="R18" s="40" t="str">
        <x:f>IFERROR(VLOOKUP(Q18,'코드표'!$A$4:$B$6,2,FALSE),"")</x:f>
      </x:c>
      <x:c r="S18" s="38" t="str"/>
      <x:c r="T18" s="41"/>
      <x:c r="U18" s="38" t="str"/>
      <x:c r="V18" s="41"/>
      <x:c r="W18" s="40" t="str">
        <x:f>IF(A18="","",IF(OR(O18="",S18="",T18=""),"계획 보완",IF(OR(Q18="",V18=""),"조치·공유 확인","평가 완료")))</x:f>
      </x:c>
    </x:row>
    <x:row r="19" ht="52" customHeight="1">
      <x:c r="A19" s="38"/>
      <x:c r="B19" s="41"/>
      <x:c r="C19" s="38" t="str"/>
      <x:c r="D19" s="40" t="str">
        <x:f>IFERROR(VLOOKUP(C19,'변경사항확인'!$A$6:$R$105,3,FALSE),"")</x:f>
      </x:c>
      <x:c r="E19" s="40" t="str">
        <x:f>IFERROR(VLOOKUP(C19,'변경사항확인'!$A$6:$R$105,5,FALSE),"")</x:f>
      </x:c>
      <x:c r="F19" s="40" t="str">
        <x:f>IFERROR(VLOOKUP(C19,'변경사항확인'!$A$6:$R$105,6,FALSE),"")</x:f>
      </x:c>
      <x:c r="G19" s="40" t="str">
        <x:f>IFERROR(VLOOKUP(C19,'변경사항확인'!$A$6:$R$105,7,FALSE),"")</x:f>
      </x:c>
      <x:c r="H19" s="40" t="str">
        <x:f>IFERROR(VLOOKUP(C19,'변경사항확인'!$A$6:$R$105,10,FALSE),"")</x:f>
      </x:c>
      <x:c r="I19" s="38" t="str"/>
      <x:c r="J19" s="38" t="str"/>
      <x:c r="K19" s="38" t="str"/>
      <x:c r="L19" s="38" t="str"/>
      <x:c r="M19" s="38" t="str"/>
      <x:c r="N19" s="40" t="str">
        <x:f>IFERROR(VLOOKUP(M19,'코드표'!$A$4:$B$6,2,FALSE),"")</x:f>
      </x:c>
      <x:c r="O19" s="38" t="str"/>
      <x:c r="P19" s="38" t="str"/>
      <x:c r="Q19" s="38" t="str"/>
      <x:c r="R19" s="40" t="str">
        <x:f>IFERROR(VLOOKUP(Q19,'코드표'!$A$4:$B$6,2,FALSE),"")</x:f>
      </x:c>
      <x:c r="S19" s="38" t="str"/>
      <x:c r="T19" s="41"/>
      <x:c r="U19" s="38" t="str"/>
      <x:c r="V19" s="41"/>
      <x:c r="W19" s="40" t="str">
        <x:f>IF(A19="","",IF(OR(O19="",S19="",T19=""),"계획 보완",IF(OR(Q19="",V19=""),"조치·공유 확인","평가 완료")))</x:f>
      </x:c>
    </x:row>
    <x:row r="20" ht="52" customHeight="1">
      <x:c r="A20" s="38"/>
      <x:c r="B20" s="41"/>
      <x:c r="C20" s="38" t="str"/>
      <x:c r="D20" s="40" t="str">
        <x:f>IFERROR(VLOOKUP(C20,'변경사항확인'!$A$6:$R$105,3,FALSE),"")</x:f>
      </x:c>
      <x:c r="E20" s="40" t="str">
        <x:f>IFERROR(VLOOKUP(C20,'변경사항확인'!$A$6:$R$105,5,FALSE),"")</x:f>
      </x:c>
      <x:c r="F20" s="40" t="str">
        <x:f>IFERROR(VLOOKUP(C20,'변경사항확인'!$A$6:$R$105,6,FALSE),"")</x:f>
      </x:c>
      <x:c r="G20" s="40" t="str">
        <x:f>IFERROR(VLOOKUP(C20,'변경사항확인'!$A$6:$R$105,7,FALSE),"")</x:f>
      </x:c>
      <x:c r="H20" s="40" t="str">
        <x:f>IFERROR(VLOOKUP(C20,'변경사항확인'!$A$6:$R$105,10,FALSE),"")</x:f>
      </x:c>
      <x:c r="I20" s="38" t="str"/>
      <x:c r="J20" s="38" t="str"/>
      <x:c r="K20" s="38" t="str"/>
      <x:c r="L20" s="38" t="str"/>
      <x:c r="M20" s="38" t="str"/>
      <x:c r="N20" s="40" t="str">
        <x:f>IFERROR(VLOOKUP(M20,'코드표'!$A$4:$B$6,2,FALSE),"")</x:f>
      </x:c>
      <x:c r="O20" s="38" t="str"/>
      <x:c r="P20" s="38" t="str"/>
      <x:c r="Q20" s="38" t="str"/>
      <x:c r="R20" s="40" t="str">
        <x:f>IFERROR(VLOOKUP(Q20,'코드표'!$A$4:$B$6,2,FALSE),"")</x:f>
      </x:c>
      <x:c r="S20" s="38" t="str"/>
      <x:c r="T20" s="41"/>
      <x:c r="U20" s="38" t="str"/>
      <x:c r="V20" s="41"/>
      <x:c r="W20" s="40" t="str">
        <x:f>IF(A20="","",IF(OR(O20="",S20="",T20=""),"계획 보완",IF(OR(Q20="",V20=""),"조치·공유 확인","평가 완료")))</x:f>
      </x:c>
    </x:row>
    <x:row r="21" ht="52" customHeight="1">
      <x:c r="A21" s="38"/>
      <x:c r="B21" s="41"/>
      <x:c r="C21" s="38" t="str"/>
      <x:c r="D21" s="40" t="str">
        <x:f>IFERROR(VLOOKUP(C21,'변경사항확인'!$A$6:$R$105,3,FALSE),"")</x:f>
      </x:c>
      <x:c r="E21" s="40" t="str">
        <x:f>IFERROR(VLOOKUP(C21,'변경사항확인'!$A$6:$R$105,5,FALSE),"")</x:f>
      </x:c>
      <x:c r="F21" s="40" t="str">
        <x:f>IFERROR(VLOOKUP(C21,'변경사항확인'!$A$6:$R$105,6,FALSE),"")</x:f>
      </x:c>
      <x:c r="G21" s="40" t="str">
        <x:f>IFERROR(VLOOKUP(C21,'변경사항확인'!$A$6:$R$105,7,FALSE),"")</x:f>
      </x:c>
      <x:c r="H21" s="40" t="str">
        <x:f>IFERROR(VLOOKUP(C21,'변경사항확인'!$A$6:$R$105,10,FALSE),"")</x:f>
      </x:c>
      <x:c r="I21" s="38" t="str"/>
      <x:c r="J21" s="38" t="str"/>
      <x:c r="K21" s="38" t="str"/>
      <x:c r="L21" s="38" t="str"/>
      <x:c r="M21" s="38" t="str"/>
      <x:c r="N21" s="40" t="str">
        <x:f>IFERROR(VLOOKUP(M21,'코드표'!$A$4:$B$6,2,FALSE),"")</x:f>
      </x:c>
      <x:c r="O21" s="38" t="str"/>
      <x:c r="P21" s="38" t="str"/>
      <x:c r="Q21" s="38" t="str"/>
      <x:c r="R21" s="40" t="str">
        <x:f>IFERROR(VLOOKUP(Q21,'코드표'!$A$4:$B$6,2,FALSE),"")</x:f>
      </x:c>
      <x:c r="S21" s="38" t="str"/>
      <x:c r="T21" s="41"/>
      <x:c r="U21" s="38" t="str"/>
      <x:c r="V21" s="41"/>
      <x:c r="W21" s="40" t="str">
        <x:f>IF(A21="","",IF(OR(O21="",S21="",T21=""),"계획 보완",IF(OR(Q21="",V21=""),"조치·공유 확인","평가 완료")))</x:f>
      </x:c>
    </x:row>
    <x:row r="22" ht="52" customHeight="1">
      <x:c r="A22" s="38"/>
      <x:c r="B22" s="41"/>
      <x:c r="C22" s="38" t="str"/>
      <x:c r="D22" s="40" t="str">
        <x:f>IFERROR(VLOOKUP(C22,'변경사항확인'!$A$6:$R$105,3,FALSE),"")</x:f>
      </x:c>
      <x:c r="E22" s="40" t="str">
        <x:f>IFERROR(VLOOKUP(C22,'변경사항확인'!$A$6:$R$105,5,FALSE),"")</x:f>
      </x:c>
      <x:c r="F22" s="40" t="str">
        <x:f>IFERROR(VLOOKUP(C22,'변경사항확인'!$A$6:$R$105,6,FALSE),"")</x:f>
      </x:c>
      <x:c r="G22" s="40" t="str">
        <x:f>IFERROR(VLOOKUP(C22,'변경사항확인'!$A$6:$R$105,7,FALSE),"")</x:f>
      </x:c>
      <x:c r="H22" s="40" t="str">
        <x:f>IFERROR(VLOOKUP(C22,'변경사항확인'!$A$6:$R$105,10,FALSE),"")</x:f>
      </x:c>
      <x:c r="I22" s="38" t="str"/>
      <x:c r="J22" s="38" t="str"/>
      <x:c r="K22" s="38" t="str"/>
      <x:c r="L22" s="38" t="str"/>
      <x:c r="M22" s="38" t="str"/>
      <x:c r="N22" s="40" t="str">
        <x:f>IFERROR(VLOOKUP(M22,'코드표'!$A$4:$B$6,2,FALSE),"")</x:f>
      </x:c>
      <x:c r="O22" s="38" t="str"/>
      <x:c r="P22" s="38" t="str"/>
      <x:c r="Q22" s="38" t="str"/>
      <x:c r="R22" s="40" t="str">
        <x:f>IFERROR(VLOOKUP(Q22,'코드표'!$A$4:$B$6,2,FALSE),"")</x:f>
      </x:c>
      <x:c r="S22" s="38" t="str"/>
      <x:c r="T22" s="41"/>
      <x:c r="U22" s="38" t="str"/>
      <x:c r="V22" s="41"/>
      <x:c r="W22" s="40" t="str">
        <x:f>IF(A22="","",IF(OR(O22="",S22="",T22=""),"계획 보완",IF(OR(Q22="",V22=""),"조치·공유 확인","평가 완료")))</x:f>
      </x:c>
    </x:row>
    <x:row r="23" ht="52" customHeight="1">
      <x:c r="A23" s="38"/>
      <x:c r="B23" s="41"/>
      <x:c r="C23" s="38" t="str"/>
      <x:c r="D23" s="40" t="str">
        <x:f>IFERROR(VLOOKUP(C23,'변경사항확인'!$A$6:$R$105,3,FALSE),"")</x:f>
      </x:c>
      <x:c r="E23" s="40" t="str">
        <x:f>IFERROR(VLOOKUP(C23,'변경사항확인'!$A$6:$R$105,5,FALSE),"")</x:f>
      </x:c>
      <x:c r="F23" s="40" t="str">
        <x:f>IFERROR(VLOOKUP(C23,'변경사항확인'!$A$6:$R$105,6,FALSE),"")</x:f>
      </x:c>
      <x:c r="G23" s="40" t="str">
        <x:f>IFERROR(VLOOKUP(C23,'변경사항확인'!$A$6:$R$105,7,FALSE),"")</x:f>
      </x:c>
      <x:c r="H23" s="40" t="str">
        <x:f>IFERROR(VLOOKUP(C23,'변경사항확인'!$A$6:$R$105,10,FALSE),"")</x:f>
      </x:c>
      <x:c r="I23" s="38" t="str"/>
      <x:c r="J23" s="38" t="str"/>
      <x:c r="K23" s="38" t="str"/>
      <x:c r="L23" s="38" t="str"/>
      <x:c r="M23" s="38" t="str"/>
      <x:c r="N23" s="40" t="str">
        <x:f>IFERROR(VLOOKUP(M23,'코드표'!$A$4:$B$6,2,FALSE),"")</x:f>
      </x:c>
      <x:c r="O23" s="38" t="str"/>
      <x:c r="P23" s="38" t="str"/>
      <x:c r="Q23" s="38" t="str"/>
      <x:c r="R23" s="40" t="str">
        <x:f>IFERROR(VLOOKUP(Q23,'코드표'!$A$4:$B$6,2,FALSE),"")</x:f>
      </x:c>
      <x:c r="S23" s="38" t="str"/>
      <x:c r="T23" s="41"/>
      <x:c r="U23" s="38" t="str"/>
      <x:c r="V23" s="41"/>
      <x:c r="W23" s="40" t="str">
        <x:f>IF(A23="","",IF(OR(O23="",S23="",T23=""),"계획 보완",IF(OR(Q23="",V23=""),"조치·공유 확인","평가 완료")))</x:f>
      </x:c>
    </x:row>
    <x:row r="24" ht="52" customHeight="1">
      <x:c r="A24" s="38"/>
      <x:c r="B24" s="41"/>
      <x:c r="C24" s="38" t="str"/>
      <x:c r="D24" s="40" t="str">
        <x:f>IFERROR(VLOOKUP(C24,'변경사항확인'!$A$6:$R$105,3,FALSE),"")</x:f>
      </x:c>
      <x:c r="E24" s="40" t="str">
        <x:f>IFERROR(VLOOKUP(C24,'변경사항확인'!$A$6:$R$105,5,FALSE),"")</x:f>
      </x:c>
      <x:c r="F24" s="40" t="str">
        <x:f>IFERROR(VLOOKUP(C24,'변경사항확인'!$A$6:$R$105,6,FALSE),"")</x:f>
      </x:c>
      <x:c r="G24" s="40" t="str">
        <x:f>IFERROR(VLOOKUP(C24,'변경사항확인'!$A$6:$R$105,7,FALSE),"")</x:f>
      </x:c>
      <x:c r="H24" s="40" t="str">
        <x:f>IFERROR(VLOOKUP(C24,'변경사항확인'!$A$6:$R$105,10,FALSE),"")</x:f>
      </x:c>
      <x:c r="I24" s="38" t="str"/>
      <x:c r="J24" s="38" t="str"/>
      <x:c r="K24" s="38" t="str"/>
      <x:c r="L24" s="38" t="str"/>
      <x:c r="M24" s="38" t="str"/>
      <x:c r="N24" s="40" t="str">
        <x:f>IFERROR(VLOOKUP(M24,'코드표'!$A$4:$B$6,2,FALSE),"")</x:f>
      </x:c>
      <x:c r="O24" s="38" t="str"/>
      <x:c r="P24" s="38" t="str"/>
      <x:c r="Q24" s="38" t="str"/>
      <x:c r="R24" s="40" t="str">
        <x:f>IFERROR(VLOOKUP(Q24,'코드표'!$A$4:$B$6,2,FALSE),"")</x:f>
      </x:c>
      <x:c r="S24" s="38" t="str"/>
      <x:c r="T24" s="41"/>
      <x:c r="U24" s="38" t="str"/>
      <x:c r="V24" s="41"/>
      <x:c r="W24" s="40" t="str">
        <x:f>IF(A24="","",IF(OR(O24="",S24="",T24=""),"계획 보완",IF(OR(Q24="",V24=""),"조치·공유 확인","평가 완료")))</x:f>
      </x:c>
    </x:row>
    <x:row r="25" ht="52" customHeight="1">
      <x:c r="A25" s="38"/>
      <x:c r="B25" s="41"/>
      <x:c r="C25" s="38" t="str"/>
      <x:c r="D25" s="40" t="str">
        <x:f>IFERROR(VLOOKUP(C25,'변경사항확인'!$A$6:$R$105,3,FALSE),"")</x:f>
      </x:c>
      <x:c r="E25" s="40" t="str">
        <x:f>IFERROR(VLOOKUP(C25,'변경사항확인'!$A$6:$R$105,5,FALSE),"")</x:f>
      </x:c>
      <x:c r="F25" s="40" t="str">
        <x:f>IFERROR(VLOOKUP(C25,'변경사항확인'!$A$6:$R$105,6,FALSE),"")</x:f>
      </x:c>
      <x:c r="G25" s="40" t="str">
        <x:f>IFERROR(VLOOKUP(C25,'변경사항확인'!$A$6:$R$105,7,FALSE),"")</x:f>
      </x:c>
      <x:c r="H25" s="40" t="str">
        <x:f>IFERROR(VLOOKUP(C25,'변경사항확인'!$A$6:$R$105,10,FALSE),"")</x:f>
      </x:c>
      <x:c r="I25" s="38" t="str"/>
      <x:c r="J25" s="38" t="str"/>
      <x:c r="K25" s="38" t="str"/>
      <x:c r="L25" s="38" t="str"/>
      <x:c r="M25" s="38" t="str"/>
      <x:c r="N25" s="40" t="str">
        <x:f>IFERROR(VLOOKUP(M25,'코드표'!$A$4:$B$6,2,FALSE),"")</x:f>
      </x:c>
      <x:c r="O25" s="38" t="str"/>
      <x:c r="P25" s="38" t="str"/>
      <x:c r="Q25" s="38" t="str"/>
      <x:c r="R25" s="40" t="str">
        <x:f>IFERROR(VLOOKUP(Q25,'코드표'!$A$4:$B$6,2,FALSE),"")</x:f>
      </x:c>
      <x:c r="S25" s="38" t="str"/>
      <x:c r="T25" s="41"/>
      <x:c r="U25" s="38" t="str"/>
      <x:c r="V25" s="41"/>
      <x:c r="W25" s="40" t="str">
        <x:f>IF(A25="","",IF(OR(O25="",S25="",T25=""),"계획 보완",IF(OR(Q25="",V25=""),"조치·공유 확인","평가 완료")))</x:f>
      </x:c>
    </x:row>
    <x:row r="26" ht="52" customHeight="1">
      <x:c r="A26" s="38"/>
      <x:c r="B26" s="41"/>
      <x:c r="C26" s="38" t="str"/>
      <x:c r="D26" s="40" t="str">
        <x:f>IFERROR(VLOOKUP(C26,'변경사항확인'!$A$6:$R$105,3,FALSE),"")</x:f>
      </x:c>
      <x:c r="E26" s="40" t="str">
        <x:f>IFERROR(VLOOKUP(C26,'변경사항확인'!$A$6:$R$105,5,FALSE),"")</x:f>
      </x:c>
      <x:c r="F26" s="40" t="str">
        <x:f>IFERROR(VLOOKUP(C26,'변경사항확인'!$A$6:$R$105,6,FALSE),"")</x:f>
      </x:c>
      <x:c r="G26" s="40" t="str">
        <x:f>IFERROR(VLOOKUP(C26,'변경사항확인'!$A$6:$R$105,7,FALSE),"")</x:f>
      </x:c>
      <x:c r="H26" s="40" t="str">
        <x:f>IFERROR(VLOOKUP(C26,'변경사항확인'!$A$6:$R$105,10,FALSE),"")</x:f>
      </x:c>
      <x:c r="I26" s="38" t="str"/>
      <x:c r="J26" s="38" t="str"/>
      <x:c r="K26" s="38" t="str"/>
      <x:c r="L26" s="38" t="str"/>
      <x:c r="M26" s="38" t="str"/>
      <x:c r="N26" s="40" t="str">
        <x:f>IFERROR(VLOOKUP(M26,'코드표'!$A$4:$B$6,2,FALSE),"")</x:f>
      </x:c>
      <x:c r="O26" s="38" t="str"/>
      <x:c r="P26" s="38" t="str"/>
      <x:c r="Q26" s="38" t="str"/>
      <x:c r="R26" s="40" t="str">
        <x:f>IFERROR(VLOOKUP(Q26,'코드표'!$A$4:$B$6,2,FALSE),"")</x:f>
      </x:c>
      <x:c r="S26" s="38" t="str"/>
      <x:c r="T26" s="41"/>
      <x:c r="U26" s="38" t="str"/>
      <x:c r="V26" s="41"/>
      <x:c r="W26" s="40" t="str">
        <x:f>IF(A26="","",IF(OR(O26="",S26="",T26=""),"계획 보완",IF(OR(Q26="",V26=""),"조치·공유 확인","평가 완료")))</x:f>
      </x:c>
    </x:row>
    <x:row r="27" ht="52" customHeight="1">
      <x:c r="A27" s="38"/>
      <x:c r="B27" s="41"/>
      <x:c r="C27" s="38" t="str"/>
      <x:c r="D27" s="40" t="str">
        <x:f>IFERROR(VLOOKUP(C27,'변경사항확인'!$A$6:$R$105,3,FALSE),"")</x:f>
      </x:c>
      <x:c r="E27" s="40" t="str">
        <x:f>IFERROR(VLOOKUP(C27,'변경사항확인'!$A$6:$R$105,5,FALSE),"")</x:f>
      </x:c>
      <x:c r="F27" s="40" t="str">
        <x:f>IFERROR(VLOOKUP(C27,'변경사항확인'!$A$6:$R$105,6,FALSE),"")</x:f>
      </x:c>
      <x:c r="G27" s="40" t="str">
        <x:f>IFERROR(VLOOKUP(C27,'변경사항확인'!$A$6:$R$105,7,FALSE),"")</x:f>
      </x:c>
      <x:c r="H27" s="40" t="str">
        <x:f>IFERROR(VLOOKUP(C27,'변경사항확인'!$A$6:$R$105,10,FALSE),"")</x:f>
      </x:c>
      <x:c r="I27" s="38" t="str"/>
      <x:c r="J27" s="38" t="str"/>
      <x:c r="K27" s="38" t="str"/>
      <x:c r="L27" s="38" t="str"/>
      <x:c r="M27" s="38" t="str"/>
      <x:c r="N27" s="40" t="str">
        <x:f>IFERROR(VLOOKUP(M27,'코드표'!$A$4:$B$6,2,FALSE),"")</x:f>
      </x:c>
      <x:c r="O27" s="38" t="str"/>
      <x:c r="P27" s="38" t="str"/>
      <x:c r="Q27" s="38" t="str"/>
      <x:c r="R27" s="40" t="str">
        <x:f>IFERROR(VLOOKUP(Q27,'코드표'!$A$4:$B$6,2,FALSE),"")</x:f>
      </x:c>
      <x:c r="S27" s="38" t="str"/>
      <x:c r="T27" s="41"/>
      <x:c r="U27" s="38" t="str"/>
      <x:c r="V27" s="41"/>
      <x:c r="W27" s="40" t="str">
        <x:f>IF(A27="","",IF(OR(O27="",S27="",T27=""),"계획 보완",IF(OR(Q27="",V27=""),"조치·공유 확인","평가 완료")))</x:f>
      </x:c>
    </x:row>
    <x:row r="28" ht="52" customHeight="1">
      <x:c r="A28" s="38"/>
      <x:c r="B28" s="41"/>
      <x:c r="C28" s="38" t="str"/>
      <x:c r="D28" s="40" t="str">
        <x:f>IFERROR(VLOOKUP(C28,'변경사항확인'!$A$6:$R$105,3,FALSE),"")</x:f>
      </x:c>
      <x:c r="E28" s="40" t="str">
        <x:f>IFERROR(VLOOKUP(C28,'변경사항확인'!$A$6:$R$105,5,FALSE),"")</x:f>
      </x:c>
      <x:c r="F28" s="40" t="str">
        <x:f>IFERROR(VLOOKUP(C28,'변경사항확인'!$A$6:$R$105,6,FALSE),"")</x:f>
      </x:c>
      <x:c r="G28" s="40" t="str">
        <x:f>IFERROR(VLOOKUP(C28,'변경사항확인'!$A$6:$R$105,7,FALSE),"")</x:f>
      </x:c>
      <x:c r="H28" s="40" t="str">
        <x:f>IFERROR(VLOOKUP(C28,'변경사항확인'!$A$6:$R$105,10,FALSE),"")</x:f>
      </x:c>
      <x:c r="I28" s="38" t="str"/>
      <x:c r="J28" s="38" t="str"/>
      <x:c r="K28" s="38" t="str"/>
      <x:c r="L28" s="38" t="str"/>
      <x:c r="M28" s="38" t="str"/>
      <x:c r="N28" s="40" t="str">
        <x:f>IFERROR(VLOOKUP(M28,'코드표'!$A$4:$B$6,2,FALSE),"")</x:f>
      </x:c>
      <x:c r="O28" s="38" t="str"/>
      <x:c r="P28" s="38" t="str"/>
      <x:c r="Q28" s="38" t="str"/>
      <x:c r="R28" s="40" t="str">
        <x:f>IFERROR(VLOOKUP(Q28,'코드표'!$A$4:$B$6,2,FALSE),"")</x:f>
      </x:c>
      <x:c r="S28" s="38" t="str"/>
      <x:c r="T28" s="41"/>
      <x:c r="U28" s="38" t="str"/>
      <x:c r="V28" s="41"/>
      <x:c r="W28" s="40" t="str">
        <x:f>IF(A28="","",IF(OR(O28="",S28="",T28=""),"계획 보완",IF(OR(Q28="",V28=""),"조치·공유 확인","평가 완료")))</x:f>
      </x:c>
    </x:row>
    <x:row r="29" ht="52" customHeight="1">
      <x:c r="A29" s="38"/>
      <x:c r="B29" s="41"/>
      <x:c r="C29" s="38" t="str"/>
      <x:c r="D29" s="40" t="str">
        <x:f>IFERROR(VLOOKUP(C29,'변경사항확인'!$A$6:$R$105,3,FALSE),"")</x:f>
      </x:c>
      <x:c r="E29" s="40" t="str">
        <x:f>IFERROR(VLOOKUP(C29,'변경사항확인'!$A$6:$R$105,5,FALSE),"")</x:f>
      </x:c>
      <x:c r="F29" s="40" t="str">
        <x:f>IFERROR(VLOOKUP(C29,'변경사항확인'!$A$6:$R$105,6,FALSE),"")</x:f>
      </x:c>
      <x:c r="G29" s="40" t="str">
        <x:f>IFERROR(VLOOKUP(C29,'변경사항확인'!$A$6:$R$105,7,FALSE),"")</x:f>
      </x:c>
      <x:c r="H29" s="40" t="str">
        <x:f>IFERROR(VLOOKUP(C29,'변경사항확인'!$A$6:$R$105,10,FALSE),"")</x:f>
      </x:c>
      <x:c r="I29" s="38" t="str"/>
      <x:c r="J29" s="38" t="str"/>
      <x:c r="K29" s="38" t="str"/>
      <x:c r="L29" s="38" t="str"/>
      <x:c r="M29" s="38" t="str"/>
      <x:c r="N29" s="40" t="str">
        <x:f>IFERROR(VLOOKUP(M29,'코드표'!$A$4:$B$6,2,FALSE),"")</x:f>
      </x:c>
      <x:c r="O29" s="38" t="str"/>
      <x:c r="P29" s="38" t="str"/>
      <x:c r="Q29" s="38" t="str"/>
      <x:c r="R29" s="40" t="str">
        <x:f>IFERROR(VLOOKUP(Q29,'코드표'!$A$4:$B$6,2,FALSE),"")</x:f>
      </x:c>
      <x:c r="S29" s="38" t="str"/>
      <x:c r="T29" s="41"/>
      <x:c r="U29" s="38" t="str"/>
      <x:c r="V29" s="41"/>
      <x:c r="W29" s="40" t="str">
        <x:f>IF(A29="","",IF(OR(O29="",S29="",T29=""),"계획 보완",IF(OR(Q29="",V29=""),"조치·공유 확인","평가 완료")))</x:f>
      </x:c>
    </x:row>
    <x:row r="30" ht="52" customHeight="1">
      <x:c r="A30" s="38"/>
      <x:c r="B30" s="41"/>
      <x:c r="C30" s="38" t="str"/>
      <x:c r="D30" s="40" t="str">
        <x:f>IFERROR(VLOOKUP(C30,'변경사항확인'!$A$6:$R$105,3,FALSE),"")</x:f>
      </x:c>
      <x:c r="E30" s="40" t="str">
        <x:f>IFERROR(VLOOKUP(C30,'변경사항확인'!$A$6:$R$105,5,FALSE),"")</x:f>
      </x:c>
      <x:c r="F30" s="40" t="str">
        <x:f>IFERROR(VLOOKUP(C30,'변경사항확인'!$A$6:$R$105,6,FALSE),"")</x:f>
      </x:c>
      <x:c r="G30" s="40" t="str">
        <x:f>IFERROR(VLOOKUP(C30,'변경사항확인'!$A$6:$R$105,7,FALSE),"")</x:f>
      </x:c>
      <x:c r="H30" s="40" t="str">
        <x:f>IFERROR(VLOOKUP(C30,'변경사항확인'!$A$6:$R$105,10,FALSE),"")</x:f>
      </x:c>
      <x:c r="I30" s="38" t="str"/>
      <x:c r="J30" s="38" t="str"/>
      <x:c r="K30" s="38" t="str"/>
      <x:c r="L30" s="38" t="str"/>
      <x:c r="M30" s="38" t="str"/>
      <x:c r="N30" s="40" t="str">
        <x:f>IFERROR(VLOOKUP(M30,'코드표'!$A$4:$B$6,2,FALSE),"")</x:f>
      </x:c>
      <x:c r="O30" s="38" t="str"/>
      <x:c r="P30" s="38" t="str"/>
      <x:c r="Q30" s="38" t="str"/>
      <x:c r="R30" s="40" t="str">
        <x:f>IFERROR(VLOOKUP(Q30,'코드표'!$A$4:$B$6,2,FALSE),"")</x:f>
      </x:c>
      <x:c r="S30" s="38" t="str"/>
      <x:c r="T30" s="41"/>
      <x:c r="U30" s="38" t="str"/>
      <x:c r="V30" s="41"/>
      <x:c r="W30" s="40" t="str">
        <x:f>IF(A30="","",IF(OR(O30="",S30="",T30=""),"계획 보완",IF(OR(Q30="",V30=""),"조치·공유 확인","평가 완료")))</x:f>
      </x:c>
    </x:row>
    <x:row r="31" ht="52" customHeight="1">
      <x:c r="A31" s="38"/>
      <x:c r="B31" s="41"/>
      <x:c r="C31" s="38" t="str"/>
      <x:c r="D31" s="40" t="str">
        <x:f>IFERROR(VLOOKUP(C31,'변경사항확인'!$A$6:$R$105,3,FALSE),"")</x:f>
      </x:c>
      <x:c r="E31" s="40" t="str">
        <x:f>IFERROR(VLOOKUP(C31,'변경사항확인'!$A$6:$R$105,5,FALSE),"")</x:f>
      </x:c>
      <x:c r="F31" s="40" t="str">
        <x:f>IFERROR(VLOOKUP(C31,'변경사항확인'!$A$6:$R$105,6,FALSE),"")</x:f>
      </x:c>
      <x:c r="G31" s="40" t="str">
        <x:f>IFERROR(VLOOKUP(C31,'변경사항확인'!$A$6:$R$105,7,FALSE),"")</x:f>
      </x:c>
      <x:c r="H31" s="40" t="str">
        <x:f>IFERROR(VLOOKUP(C31,'변경사항확인'!$A$6:$R$105,10,FALSE),"")</x:f>
      </x:c>
      <x:c r="I31" s="38" t="str"/>
      <x:c r="J31" s="38" t="str"/>
      <x:c r="K31" s="38" t="str"/>
      <x:c r="L31" s="38" t="str"/>
      <x:c r="M31" s="38" t="str"/>
      <x:c r="N31" s="40" t="str">
        <x:f>IFERROR(VLOOKUP(M31,'코드표'!$A$4:$B$6,2,FALSE),"")</x:f>
      </x:c>
      <x:c r="O31" s="38" t="str"/>
      <x:c r="P31" s="38" t="str"/>
      <x:c r="Q31" s="38" t="str"/>
      <x:c r="R31" s="40" t="str">
        <x:f>IFERROR(VLOOKUP(Q31,'코드표'!$A$4:$B$6,2,FALSE),"")</x:f>
      </x:c>
      <x:c r="S31" s="38" t="str"/>
      <x:c r="T31" s="41"/>
      <x:c r="U31" s="38" t="str"/>
      <x:c r="V31" s="41"/>
      <x:c r="W31" s="40" t="str">
        <x:f>IF(A31="","",IF(OR(O31="",S31="",T31=""),"계획 보완",IF(OR(Q31="",V31=""),"조치·공유 확인","평가 완료")))</x:f>
      </x:c>
    </x:row>
    <x:row r="32" ht="52" customHeight="1">
      <x:c r="A32" s="38"/>
      <x:c r="B32" s="41"/>
      <x:c r="C32" s="38" t="str"/>
      <x:c r="D32" s="40" t="str">
        <x:f>IFERROR(VLOOKUP(C32,'변경사항확인'!$A$6:$R$105,3,FALSE),"")</x:f>
      </x:c>
      <x:c r="E32" s="40" t="str">
        <x:f>IFERROR(VLOOKUP(C32,'변경사항확인'!$A$6:$R$105,5,FALSE),"")</x:f>
      </x:c>
      <x:c r="F32" s="40" t="str">
        <x:f>IFERROR(VLOOKUP(C32,'변경사항확인'!$A$6:$R$105,6,FALSE),"")</x:f>
      </x:c>
      <x:c r="G32" s="40" t="str">
        <x:f>IFERROR(VLOOKUP(C32,'변경사항확인'!$A$6:$R$105,7,FALSE),"")</x:f>
      </x:c>
      <x:c r="H32" s="40" t="str">
        <x:f>IFERROR(VLOOKUP(C32,'변경사항확인'!$A$6:$R$105,10,FALSE),"")</x:f>
      </x:c>
      <x:c r="I32" s="38" t="str"/>
      <x:c r="J32" s="38" t="str"/>
      <x:c r="K32" s="38" t="str"/>
      <x:c r="L32" s="38" t="str"/>
      <x:c r="M32" s="38" t="str"/>
      <x:c r="N32" s="40" t="str">
        <x:f>IFERROR(VLOOKUP(M32,'코드표'!$A$4:$B$6,2,FALSE),"")</x:f>
      </x:c>
      <x:c r="O32" s="38" t="str"/>
      <x:c r="P32" s="38" t="str"/>
      <x:c r="Q32" s="38" t="str"/>
      <x:c r="R32" s="40" t="str">
        <x:f>IFERROR(VLOOKUP(Q32,'코드표'!$A$4:$B$6,2,FALSE),"")</x:f>
      </x:c>
      <x:c r="S32" s="38" t="str"/>
      <x:c r="T32" s="41"/>
      <x:c r="U32" s="38" t="str"/>
      <x:c r="V32" s="41"/>
      <x:c r="W32" s="40" t="str">
        <x:f>IF(A32="","",IF(OR(O32="",S32="",T32=""),"계획 보완",IF(OR(Q32="",V32=""),"조치·공유 확인","평가 완료")))</x:f>
      </x:c>
    </x:row>
    <x:row r="33" ht="52" customHeight="1">
      <x:c r="A33" s="38"/>
      <x:c r="B33" s="41"/>
      <x:c r="C33" s="38" t="str"/>
      <x:c r="D33" s="40" t="str">
        <x:f>IFERROR(VLOOKUP(C33,'변경사항확인'!$A$6:$R$105,3,FALSE),"")</x:f>
      </x:c>
      <x:c r="E33" s="40" t="str">
        <x:f>IFERROR(VLOOKUP(C33,'변경사항확인'!$A$6:$R$105,5,FALSE),"")</x:f>
      </x:c>
      <x:c r="F33" s="40" t="str">
        <x:f>IFERROR(VLOOKUP(C33,'변경사항확인'!$A$6:$R$105,6,FALSE),"")</x:f>
      </x:c>
      <x:c r="G33" s="40" t="str">
        <x:f>IFERROR(VLOOKUP(C33,'변경사항확인'!$A$6:$R$105,7,FALSE),"")</x:f>
      </x:c>
      <x:c r="H33" s="40" t="str">
        <x:f>IFERROR(VLOOKUP(C33,'변경사항확인'!$A$6:$R$105,10,FALSE),"")</x:f>
      </x:c>
      <x:c r="I33" s="38" t="str"/>
      <x:c r="J33" s="38" t="str"/>
      <x:c r="K33" s="38" t="str"/>
      <x:c r="L33" s="38" t="str"/>
      <x:c r="M33" s="38" t="str"/>
      <x:c r="N33" s="40" t="str">
        <x:f>IFERROR(VLOOKUP(M33,'코드표'!$A$4:$B$6,2,FALSE),"")</x:f>
      </x:c>
      <x:c r="O33" s="38" t="str"/>
      <x:c r="P33" s="38" t="str"/>
      <x:c r="Q33" s="38" t="str"/>
      <x:c r="R33" s="40" t="str">
        <x:f>IFERROR(VLOOKUP(Q33,'코드표'!$A$4:$B$6,2,FALSE),"")</x:f>
      </x:c>
      <x:c r="S33" s="38" t="str"/>
      <x:c r="T33" s="41"/>
      <x:c r="U33" s="38" t="str"/>
      <x:c r="V33" s="41"/>
      <x:c r="W33" s="40" t="str">
        <x:f>IF(A33="","",IF(OR(O33="",S33="",T33=""),"계획 보완",IF(OR(Q33="",V33=""),"조치·공유 확인","평가 완료")))</x:f>
      </x:c>
    </x:row>
    <x:row r="34" ht="52" customHeight="1">
      <x:c r="A34" s="38"/>
      <x:c r="B34" s="41"/>
      <x:c r="C34" s="38" t="str"/>
      <x:c r="D34" s="40" t="str">
        <x:f>IFERROR(VLOOKUP(C34,'변경사항확인'!$A$6:$R$105,3,FALSE),"")</x:f>
      </x:c>
      <x:c r="E34" s="40" t="str">
        <x:f>IFERROR(VLOOKUP(C34,'변경사항확인'!$A$6:$R$105,5,FALSE),"")</x:f>
      </x:c>
      <x:c r="F34" s="40" t="str">
        <x:f>IFERROR(VLOOKUP(C34,'변경사항확인'!$A$6:$R$105,6,FALSE),"")</x:f>
      </x:c>
      <x:c r="G34" s="40" t="str">
        <x:f>IFERROR(VLOOKUP(C34,'변경사항확인'!$A$6:$R$105,7,FALSE),"")</x:f>
      </x:c>
      <x:c r="H34" s="40" t="str">
        <x:f>IFERROR(VLOOKUP(C34,'변경사항확인'!$A$6:$R$105,10,FALSE),"")</x:f>
      </x:c>
      <x:c r="I34" s="38" t="str"/>
      <x:c r="J34" s="38" t="str"/>
      <x:c r="K34" s="38" t="str"/>
      <x:c r="L34" s="38" t="str"/>
      <x:c r="M34" s="38" t="str"/>
      <x:c r="N34" s="40" t="str">
        <x:f>IFERROR(VLOOKUP(M34,'코드표'!$A$4:$B$6,2,FALSE),"")</x:f>
      </x:c>
      <x:c r="O34" s="38" t="str"/>
      <x:c r="P34" s="38" t="str"/>
      <x:c r="Q34" s="38" t="str"/>
      <x:c r="R34" s="40" t="str">
        <x:f>IFERROR(VLOOKUP(Q34,'코드표'!$A$4:$B$6,2,FALSE),"")</x:f>
      </x:c>
      <x:c r="S34" s="38" t="str"/>
      <x:c r="T34" s="41"/>
      <x:c r="U34" s="38" t="str"/>
      <x:c r="V34" s="41"/>
      <x:c r="W34" s="40" t="str">
        <x:f>IF(A34="","",IF(OR(O34="",S34="",T34=""),"계획 보완",IF(OR(Q34="",V34=""),"조치·공유 확인","평가 완료")))</x:f>
      </x:c>
    </x:row>
    <x:row r="35" ht="52" customHeight="1">
      <x:c r="A35" s="38"/>
      <x:c r="B35" s="41"/>
      <x:c r="C35" s="38" t="str"/>
      <x:c r="D35" s="40" t="str">
        <x:f>IFERROR(VLOOKUP(C35,'변경사항확인'!$A$6:$R$105,3,FALSE),"")</x:f>
      </x:c>
      <x:c r="E35" s="40" t="str">
        <x:f>IFERROR(VLOOKUP(C35,'변경사항확인'!$A$6:$R$105,5,FALSE),"")</x:f>
      </x:c>
      <x:c r="F35" s="40" t="str">
        <x:f>IFERROR(VLOOKUP(C35,'변경사항확인'!$A$6:$R$105,6,FALSE),"")</x:f>
      </x:c>
      <x:c r="G35" s="40" t="str">
        <x:f>IFERROR(VLOOKUP(C35,'변경사항확인'!$A$6:$R$105,7,FALSE),"")</x:f>
      </x:c>
      <x:c r="H35" s="40" t="str">
        <x:f>IFERROR(VLOOKUP(C35,'변경사항확인'!$A$6:$R$105,10,FALSE),"")</x:f>
      </x:c>
      <x:c r="I35" s="38" t="str"/>
      <x:c r="J35" s="38" t="str"/>
      <x:c r="K35" s="38" t="str"/>
      <x:c r="L35" s="38" t="str"/>
      <x:c r="M35" s="38" t="str"/>
      <x:c r="N35" s="40" t="str">
        <x:f>IFERROR(VLOOKUP(M35,'코드표'!$A$4:$B$6,2,FALSE),"")</x:f>
      </x:c>
      <x:c r="O35" s="38" t="str"/>
      <x:c r="P35" s="38" t="str"/>
      <x:c r="Q35" s="38" t="str"/>
      <x:c r="R35" s="40" t="str">
        <x:f>IFERROR(VLOOKUP(Q35,'코드표'!$A$4:$B$6,2,FALSE),"")</x:f>
      </x:c>
      <x:c r="S35" s="38" t="str"/>
      <x:c r="T35" s="41"/>
      <x:c r="U35" s="38" t="str"/>
      <x:c r="V35" s="41"/>
      <x:c r="W35" s="40" t="str">
        <x:f>IF(A35="","",IF(OR(O35="",S35="",T35=""),"계획 보완",IF(OR(Q35="",V35=""),"조치·공유 확인","평가 완료")))</x:f>
      </x:c>
    </x:row>
    <x:row r="36" ht="52" customHeight="1">
      <x:c r="A36" s="38"/>
      <x:c r="B36" s="41"/>
      <x:c r="C36" s="38" t="str"/>
      <x:c r="D36" s="40" t="str">
        <x:f>IFERROR(VLOOKUP(C36,'변경사항확인'!$A$6:$R$105,3,FALSE),"")</x:f>
      </x:c>
      <x:c r="E36" s="40" t="str">
        <x:f>IFERROR(VLOOKUP(C36,'변경사항확인'!$A$6:$R$105,5,FALSE),"")</x:f>
      </x:c>
      <x:c r="F36" s="40" t="str">
        <x:f>IFERROR(VLOOKUP(C36,'변경사항확인'!$A$6:$R$105,6,FALSE),"")</x:f>
      </x:c>
      <x:c r="G36" s="40" t="str">
        <x:f>IFERROR(VLOOKUP(C36,'변경사항확인'!$A$6:$R$105,7,FALSE),"")</x:f>
      </x:c>
      <x:c r="H36" s="40" t="str">
        <x:f>IFERROR(VLOOKUP(C36,'변경사항확인'!$A$6:$R$105,10,FALSE),"")</x:f>
      </x:c>
      <x:c r="I36" s="38" t="str"/>
      <x:c r="J36" s="38" t="str"/>
      <x:c r="K36" s="38" t="str"/>
      <x:c r="L36" s="38" t="str"/>
      <x:c r="M36" s="38" t="str"/>
      <x:c r="N36" s="40" t="str">
        <x:f>IFERROR(VLOOKUP(M36,'코드표'!$A$4:$B$6,2,FALSE),"")</x:f>
      </x:c>
      <x:c r="O36" s="38" t="str"/>
      <x:c r="P36" s="38" t="str"/>
      <x:c r="Q36" s="38" t="str"/>
      <x:c r="R36" s="40" t="str">
        <x:f>IFERROR(VLOOKUP(Q36,'코드표'!$A$4:$B$6,2,FALSE),"")</x:f>
      </x:c>
      <x:c r="S36" s="38" t="str"/>
      <x:c r="T36" s="41"/>
      <x:c r="U36" s="38" t="str"/>
      <x:c r="V36" s="41"/>
      <x:c r="W36" s="40" t="str">
        <x:f>IF(A36="","",IF(OR(O36="",S36="",T36=""),"계획 보완",IF(OR(Q36="",V36=""),"조치·공유 확인","평가 완료")))</x:f>
      </x:c>
    </x:row>
    <x:row r="37" ht="52" customHeight="1">
      <x:c r="A37" s="38"/>
      <x:c r="B37" s="41"/>
      <x:c r="C37" s="38" t="str"/>
      <x:c r="D37" s="40" t="str">
        <x:f>IFERROR(VLOOKUP(C37,'변경사항확인'!$A$6:$R$105,3,FALSE),"")</x:f>
      </x:c>
      <x:c r="E37" s="40" t="str">
        <x:f>IFERROR(VLOOKUP(C37,'변경사항확인'!$A$6:$R$105,5,FALSE),"")</x:f>
      </x:c>
      <x:c r="F37" s="40" t="str">
        <x:f>IFERROR(VLOOKUP(C37,'변경사항확인'!$A$6:$R$105,6,FALSE),"")</x:f>
      </x:c>
      <x:c r="G37" s="40" t="str">
        <x:f>IFERROR(VLOOKUP(C37,'변경사항확인'!$A$6:$R$105,7,FALSE),"")</x:f>
      </x:c>
      <x:c r="H37" s="40" t="str">
        <x:f>IFERROR(VLOOKUP(C37,'변경사항확인'!$A$6:$R$105,10,FALSE),"")</x:f>
      </x:c>
      <x:c r="I37" s="38" t="str"/>
      <x:c r="J37" s="38" t="str"/>
      <x:c r="K37" s="38" t="str"/>
      <x:c r="L37" s="38" t="str"/>
      <x:c r="M37" s="38" t="str"/>
      <x:c r="N37" s="40" t="str">
        <x:f>IFERROR(VLOOKUP(M37,'코드표'!$A$4:$B$6,2,FALSE),"")</x:f>
      </x:c>
      <x:c r="O37" s="38" t="str"/>
      <x:c r="P37" s="38" t="str"/>
      <x:c r="Q37" s="38" t="str"/>
      <x:c r="R37" s="40" t="str">
        <x:f>IFERROR(VLOOKUP(Q37,'코드표'!$A$4:$B$6,2,FALSE),"")</x:f>
      </x:c>
      <x:c r="S37" s="38" t="str"/>
      <x:c r="T37" s="41"/>
      <x:c r="U37" s="38" t="str"/>
      <x:c r="V37" s="41"/>
      <x:c r="W37" s="40" t="str">
        <x:f>IF(A37="","",IF(OR(O37="",S37="",T37=""),"계획 보완",IF(OR(Q37="",V37=""),"조치·공유 확인","평가 완료")))</x:f>
      </x:c>
    </x:row>
    <x:row r="38" ht="52" customHeight="1">
      <x:c r="A38" s="38"/>
      <x:c r="B38" s="41"/>
      <x:c r="C38" s="38" t="str"/>
      <x:c r="D38" s="40" t="str">
        <x:f>IFERROR(VLOOKUP(C38,'변경사항확인'!$A$6:$R$105,3,FALSE),"")</x:f>
      </x:c>
      <x:c r="E38" s="40" t="str">
        <x:f>IFERROR(VLOOKUP(C38,'변경사항확인'!$A$6:$R$105,5,FALSE),"")</x:f>
      </x:c>
      <x:c r="F38" s="40" t="str">
        <x:f>IFERROR(VLOOKUP(C38,'변경사항확인'!$A$6:$R$105,6,FALSE),"")</x:f>
      </x:c>
      <x:c r="G38" s="40" t="str">
        <x:f>IFERROR(VLOOKUP(C38,'변경사항확인'!$A$6:$R$105,7,FALSE),"")</x:f>
      </x:c>
      <x:c r="H38" s="40" t="str">
        <x:f>IFERROR(VLOOKUP(C38,'변경사항확인'!$A$6:$R$105,10,FALSE),"")</x:f>
      </x:c>
      <x:c r="I38" s="38" t="str"/>
      <x:c r="J38" s="38" t="str"/>
      <x:c r="K38" s="38" t="str"/>
      <x:c r="L38" s="38" t="str"/>
      <x:c r="M38" s="38" t="str"/>
      <x:c r="N38" s="40" t="str">
        <x:f>IFERROR(VLOOKUP(M38,'코드표'!$A$4:$B$6,2,FALSE),"")</x:f>
      </x:c>
      <x:c r="O38" s="38" t="str"/>
      <x:c r="P38" s="38" t="str"/>
      <x:c r="Q38" s="38" t="str"/>
      <x:c r="R38" s="40" t="str">
        <x:f>IFERROR(VLOOKUP(Q38,'코드표'!$A$4:$B$6,2,FALSE),"")</x:f>
      </x:c>
      <x:c r="S38" s="38" t="str"/>
      <x:c r="T38" s="41"/>
      <x:c r="U38" s="38" t="str"/>
      <x:c r="V38" s="41"/>
      <x:c r="W38" s="40" t="str">
        <x:f>IF(A38="","",IF(OR(O38="",S38="",T38=""),"계획 보완",IF(OR(Q38="",V38=""),"조치·공유 확인","평가 완료")))</x:f>
      </x:c>
    </x:row>
    <x:row r="39" ht="52" customHeight="1">
      <x:c r="A39" s="38"/>
      <x:c r="B39" s="41"/>
      <x:c r="C39" s="38" t="str"/>
      <x:c r="D39" s="40" t="str">
        <x:f>IFERROR(VLOOKUP(C39,'변경사항확인'!$A$6:$R$105,3,FALSE),"")</x:f>
      </x:c>
      <x:c r="E39" s="40" t="str">
        <x:f>IFERROR(VLOOKUP(C39,'변경사항확인'!$A$6:$R$105,5,FALSE),"")</x:f>
      </x:c>
      <x:c r="F39" s="40" t="str">
        <x:f>IFERROR(VLOOKUP(C39,'변경사항확인'!$A$6:$R$105,6,FALSE),"")</x:f>
      </x:c>
      <x:c r="G39" s="40" t="str">
        <x:f>IFERROR(VLOOKUP(C39,'변경사항확인'!$A$6:$R$105,7,FALSE),"")</x:f>
      </x:c>
      <x:c r="H39" s="40" t="str">
        <x:f>IFERROR(VLOOKUP(C39,'변경사항확인'!$A$6:$R$105,10,FALSE),"")</x:f>
      </x:c>
      <x:c r="I39" s="38" t="str"/>
      <x:c r="J39" s="38" t="str"/>
      <x:c r="K39" s="38" t="str"/>
      <x:c r="L39" s="38" t="str"/>
      <x:c r="M39" s="38" t="str"/>
      <x:c r="N39" s="40" t="str">
        <x:f>IFERROR(VLOOKUP(M39,'코드표'!$A$4:$B$6,2,FALSE),"")</x:f>
      </x:c>
      <x:c r="O39" s="38" t="str"/>
      <x:c r="P39" s="38" t="str"/>
      <x:c r="Q39" s="38" t="str"/>
      <x:c r="R39" s="40" t="str">
        <x:f>IFERROR(VLOOKUP(Q39,'코드표'!$A$4:$B$6,2,FALSE),"")</x:f>
      </x:c>
      <x:c r="S39" s="38" t="str"/>
      <x:c r="T39" s="41"/>
      <x:c r="U39" s="38" t="str"/>
      <x:c r="V39" s="41"/>
      <x:c r="W39" s="40" t="str">
        <x:f>IF(A39="","",IF(OR(O39="",S39="",T39=""),"계획 보완",IF(OR(Q39="",V39=""),"조치·공유 확인","평가 완료")))</x:f>
      </x:c>
    </x:row>
    <x:row r="40" ht="52" customHeight="1">
      <x:c r="A40" s="38"/>
      <x:c r="B40" s="41"/>
      <x:c r="C40" s="38" t="str"/>
      <x:c r="D40" s="40" t="str">
        <x:f>IFERROR(VLOOKUP(C40,'변경사항확인'!$A$6:$R$105,3,FALSE),"")</x:f>
      </x:c>
      <x:c r="E40" s="40" t="str">
        <x:f>IFERROR(VLOOKUP(C40,'변경사항확인'!$A$6:$R$105,5,FALSE),"")</x:f>
      </x:c>
      <x:c r="F40" s="40" t="str">
        <x:f>IFERROR(VLOOKUP(C40,'변경사항확인'!$A$6:$R$105,6,FALSE),"")</x:f>
      </x:c>
      <x:c r="G40" s="40" t="str">
        <x:f>IFERROR(VLOOKUP(C40,'변경사항확인'!$A$6:$R$105,7,FALSE),"")</x:f>
      </x:c>
      <x:c r="H40" s="40" t="str">
        <x:f>IFERROR(VLOOKUP(C40,'변경사항확인'!$A$6:$R$105,10,FALSE),"")</x:f>
      </x:c>
      <x:c r="I40" s="38" t="str"/>
      <x:c r="J40" s="38" t="str"/>
      <x:c r="K40" s="38" t="str"/>
      <x:c r="L40" s="38" t="str"/>
      <x:c r="M40" s="38" t="str"/>
      <x:c r="N40" s="40" t="str">
        <x:f>IFERROR(VLOOKUP(M40,'코드표'!$A$4:$B$6,2,FALSE),"")</x:f>
      </x:c>
      <x:c r="O40" s="38" t="str"/>
      <x:c r="P40" s="38" t="str"/>
      <x:c r="Q40" s="38" t="str"/>
      <x:c r="R40" s="40" t="str">
        <x:f>IFERROR(VLOOKUP(Q40,'코드표'!$A$4:$B$6,2,FALSE),"")</x:f>
      </x:c>
      <x:c r="S40" s="38" t="str"/>
      <x:c r="T40" s="41"/>
      <x:c r="U40" s="38" t="str"/>
      <x:c r="V40" s="41"/>
      <x:c r="W40" s="40" t="str">
        <x:f>IF(A40="","",IF(OR(O40="",S40="",T40=""),"계획 보완",IF(OR(Q40="",V40=""),"조치·공유 확인","평가 완료")))</x:f>
      </x:c>
    </x:row>
    <x:row r="41" ht="52" customHeight="1">
      <x:c r="A41" s="38"/>
      <x:c r="B41" s="41"/>
      <x:c r="C41" s="38" t="str"/>
      <x:c r="D41" s="40" t="str">
        <x:f>IFERROR(VLOOKUP(C41,'변경사항확인'!$A$6:$R$105,3,FALSE),"")</x:f>
      </x:c>
      <x:c r="E41" s="40" t="str">
        <x:f>IFERROR(VLOOKUP(C41,'변경사항확인'!$A$6:$R$105,5,FALSE),"")</x:f>
      </x:c>
      <x:c r="F41" s="40" t="str">
        <x:f>IFERROR(VLOOKUP(C41,'변경사항확인'!$A$6:$R$105,6,FALSE),"")</x:f>
      </x:c>
      <x:c r="G41" s="40" t="str">
        <x:f>IFERROR(VLOOKUP(C41,'변경사항확인'!$A$6:$R$105,7,FALSE),"")</x:f>
      </x:c>
      <x:c r="H41" s="40" t="str">
        <x:f>IFERROR(VLOOKUP(C41,'변경사항확인'!$A$6:$R$105,10,FALSE),"")</x:f>
      </x:c>
      <x:c r="I41" s="38" t="str"/>
      <x:c r="J41" s="38" t="str"/>
      <x:c r="K41" s="38" t="str"/>
      <x:c r="L41" s="38" t="str"/>
      <x:c r="M41" s="38" t="str"/>
      <x:c r="N41" s="40" t="str">
        <x:f>IFERROR(VLOOKUP(M41,'코드표'!$A$4:$B$6,2,FALSE),"")</x:f>
      </x:c>
      <x:c r="O41" s="38" t="str"/>
      <x:c r="P41" s="38" t="str"/>
      <x:c r="Q41" s="38" t="str"/>
      <x:c r="R41" s="40" t="str">
        <x:f>IFERROR(VLOOKUP(Q41,'코드표'!$A$4:$B$6,2,FALSE),"")</x:f>
      </x:c>
      <x:c r="S41" s="38" t="str"/>
      <x:c r="T41" s="41"/>
      <x:c r="U41" s="38" t="str"/>
      <x:c r="V41" s="41"/>
      <x:c r="W41" s="40" t="str">
        <x:f>IF(A41="","",IF(OR(O41="",S41="",T41=""),"계획 보완",IF(OR(Q41="",V41=""),"조치·공유 확인","평가 완료")))</x:f>
      </x:c>
    </x:row>
    <x:row r="42" ht="52" customHeight="1">
      <x:c r="A42" s="38"/>
      <x:c r="B42" s="41"/>
      <x:c r="C42" s="38" t="str"/>
      <x:c r="D42" s="40" t="str">
        <x:f>IFERROR(VLOOKUP(C42,'변경사항확인'!$A$6:$R$105,3,FALSE),"")</x:f>
      </x:c>
      <x:c r="E42" s="40" t="str">
        <x:f>IFERROR(VLOOKUP(C42,'변경사항확인'!$A$6:$R$105,5,FALSE),"")</x:f>
      </x:c>
      <x:c r="F42" s="40" t="str">
        <x:f>IFERROR(VLOOKUP(C42,'변경사항확인'!$A$6:$R$105,6,FALSE),"")</x:f>
      </x:c>
      <x:c r="G42" s="40" t="str">
        <x:f>IFERROR(VLOOKUP(C42,'변경사항확인'!$A$6:$R$105,7,FALSE),"")</x:f>
      </x:c>
      <x:c r="H42" s="40" t="str">
        <x:f>IFERROR(VLOOKUP(C42,'변경사항확인'!$A$6:$R$105,10,FALSE),"")</x:f>
      </x:c>
      <x:c r="I42" s="38" t="str"/>
      <x:c r="J42" s="38" t="str"/>
      <x:c r="K42" s="38" t="str"/>
      <x:c r="L42" s="38" t="str"/>
      <x:c r="M42" s="38" t="str"/>
      <x:c r="N42" s="40" t="str">
        <x:f>IFERROR(VLOOKUP(M42,'코드표'!$A$4:$B$6,2,FALSE),"")</x:f>
      </x:c>
      <x:c r="O42" s="38" t="str"/>
      <x:c r="P42" s="38" t="str"/>
      <x:c r="Q42" s="38" t="str"/>
      <x:c r="R42" s="40" t="str">
        <x:f>IFERROR(VLOOKUP(Q42,'코드표'!$A$4:$B$6,2,FALSE),"")</x:f>
      </x:c>
      <x:c r="S42" s="38" t="str"/>
      <x:c r="T42" s="41"/>
      <x:c r="U42" s="38" t="str"/>
      <x:c r="V42" s="41"/>
      <x:c r="W42" s="40" t="str">
        <x:f>IF(A42="","",IF(OR(O42="",S42="",T42=""),"계획 보완",IF(OR(Q42="",V42=""),"조치·공유 확인","평가 완료")))</x:f>
      </x:c>
    </x:row>
    <x:row r="43" ht="52" customHeight="1">
      <x:c r="A43" s="38"/>
      <x:c r="B43" s="41"/>
      <x:c r="C43" s="38" t="str"/>
      <x:c r="D43" s="40" t="str">
        <x:f>IFERROR(VLOOKUP(C43,'변경사항확인'!$A$6:$R$105,3,FALSE),"")</x:f>
      </x:c>
      <x:c r="E43" s="40" t="str">
        <x:f>IFERROR(VLOOKUP(C43,'변경사항확인'!$A$6:$R$105,5,FALSE),"")</x:f>
      </x:c>
      <x:c r="F43" s="40" t="str">
        <x:f>IFERROR(VLOOKUP(C43,'변경사항확인'!$A$6:$R$105,6,FALSE),"")</x:f>
      </x:c>
      <x:c r="G43" s="40" t="str">
        <x:f>IFERROR(VLOOKUP(C43,'변경사항확인'!$A$6:$R$105,7,FALSE),"")</x:f>
      </x:c>
      <x:c r="H43" s="40" t="str">
        <x:f>IFERROR(VLOOKUP(C43,'변경사항확인'!$A$6:$R$105,10,FALSE),"")</x:f>
      </x:c>
      <x:c r="I43" s="38" t="str"/>
      <x:c r="J43" s="38" t="str"/>
      <x:c r="K43" s="38" t="str"/>
      <x:c r="L43" s="38" t="str"/>
      <x:c r="M43" s="38" t="str"/>
      <x:c r="N43" s="40" t="str">
        <x:f>IFERROR(VLOOKUP(M43,'코드표'!$A$4:$B$6,2,FALSE),"")</x:f>
      </x:c>
      <x:c r="O43" s="38" t="str"/>
      <x:c r="P43" s="38" t="str"/>
      <x:c r="Q43" s="38" t="str"/>
      <x:c r="R43" s="40" t="str">
        <x:f>IFERROR(VLOOKUP(Q43,'코드표'!$A$4:$B$6,2,FALSE),"")</x:f>
      </x:c>
      <x:c r="S43" s="38" t="str"/>
      <x:c r="T43" s="41"/>
      <x:c r="U43" s="38" t="str"/>
      <x:c r="V43" s="41"/>
      <x:c r="W43" s="40" t="str">
        <x:f>IF(A43="","",IF(OR(O43="",S43="",T43=""),"계획 보완",IF(OR(Q43="",V43=""),"조치·공유 확인","평가 완료")))</x:f>
      </x:c>
    </x:row>
    <x:row r="44" ht="52" customHeight="1">
      <x:c r="A44" s="38"/>
      <x:c r="B44" s="41"/>
      <x:c r="C44" s="38" t="str"/>
      <x:c r="D44" s="40" t="str">
        <x:f>IFERROR(VLOOKUP(C44,'변경사항확인'!$A$6:$R$105,3,FALSE),"")</x:f>
      </x:c>
      <x:c r="E44" s="40" t="str">
        <x:f>IFERROR(VLOOKUP(C44,'변경사항확인'!$A$6:$R$105,5,FALSE),"")</x:f>
      </x:c>
      <x:c r="F44" s="40" t="str">
        <x:f>IFERROR(VLOOKUP(C44,'변경사항확인'!$A$6:$R$105,6,FALSE),"")</x:f>
      </x:c>
      <x:c r="G44" s="40" t="str">
        <x:f>IFERROR(VLOOKUP(C44,'변경사항확인'!$A$6:$R$105,7,FALSE),"")</x:f>
      </x:c>
      <x:c r="H44" s="40" t="str">
        <x:f>IFERROR(VLOOKUP(C44,'변경사항확인'!$A$6:$R$105,10,FALSE),"")</x:f>
      </x:c>
      <x:c r="I44" s="38" t="str"/>
      <x:c r="J44" s="38" t="str"/>
      <x:c r="K44" s="38" t="str"/>
      <x:c r="L44" s="38" t="str"/>
      <x:c r="M44" s="38" t="str"/>
      <x:c r="N44" s="40" t="str">
        <x:f>IFERROR(VLOOKUP(M44,'코드표'!$A$4:$B$6,2,FALSE),"")</x:f>
      </x:c>
      <x:c r="O44" s="38" t="str"/>
      <x:c r="P44" s="38" t="str"/>
      <x:c r="Q44" s="38" t="str"/>
      <x:c r="R44" s="40" t="str">
        <x:f>IFERROR(VLOOKUP(Q44,'코드표'!$A$4:$B$6,2,FALSE),"")</x:f>
      </x:c>
      <x:c r="S44" s="38" t="str"/>
      <x:c r="T44" s="41"/>
      <x:c r="U44" s="38" t="str"/>
      <x:c r="V44" s="41"/>
      <x:c r="W44" s="40" t="str">
        <x:f>IF(A44="","",IF(OR(O44="",S44="",T44=""),"계획 보완",IF(OR(Q44="",V44=""),"조치·공유 확인","평가 완료")))</x:f>
      </x:c>
    </x:row>
    <x:row r="45" ht="52" customHeight="1">
      <x:c r="A45" s="38"/>
      <x:c r="B45" s="41"/>
      <x:c r="C45" s="38" t="str"/>
      <x:c r="D45" s="40" t="str">
        <x:f>IFERROR(VLOOKUP(C45,'변경사항확인'!$A$6:$R$105,3,FALSE),"")</x:f>
      </x:c>
      <x:c r="E45" s="40" t="str">
        <x:f>IFERROR(VLOOKUP(C45,'변경사항확인'!$A$6:$R$105,5,FALSE),"")</x:f>
      </x:c>
      <x:c r="F45" s="40" t="str">
        <x:f>IFERROR(VLOOKUP(C45,'변경사항확인'!$A$6:$R$105,6,FALSE),"")</x:f>
      </x:c>
      <x:c r="G45" s="40" t="str">
        <x:f>IFERROR(VLOOKUP(C45,'변경사항확인'!$A$6:$R$105,7,FALSE),"")</x:f>
      </x:c>
      <x:c r="H45" s="40" t="str">
        <x:f>IFERROR(VLOOKUP(C45,'변경사항확인'!$A$6:$R$105,10,FALSE),"")</x:f>
      </x:c>
      <x:c r="I45" s="38" t="str"/>
      <x:c r="J45" s="38" t="str"/>
      <x:c r="K45" s="38" t="str"/>
      <x:c r="L45" s="38" t="str"/>
      <x:c r="M45" s="38" t="str"/>
      <x:c r="N45" s="40" t="str">
        <x:f>IFERROR(VLOOKUP(M45,'코드표'!$A$4:$B$6,2,FALSE),"")</x:f>
      </x:c>
      <x:c r="O45" s="38" t="str"/>
      <x:c r="P45" s="38" t="str"/>
      <x:c r="Q45" s="38" t="str"/>
      <x:c r="R45" s="40" t="str">
        <x:f>IFERROR(VLOOKUP(Q45,'코드표'!$A$4:$B$6,2,FALSE),"")</x:f>
      </x:c>
      <x:c r="S45" s="38" t="str"/>
      <x:c r="T45" s="41"/>
      <x:c r="U45" s="38" t="str"/>
      <x:c r="V45" s="41"/>
      <x:c r="W45" s="40" t="str">
        <x:f>IF(A45="","",IF(OR(O45="",S45="",T45=""),"계획 보완",IF(OR(Q45="",V45=""),"조치·공유 확인","평가 완료")))</x:f>
      </x:c>
    </x:row>
    <x:row r="46" ht="52" customHeight="1">
      <x:c r="A46" s="38"/>
      <x:c r="B46" s="41"/>
      <x:c r="C46" s="38" t="str"/>
      <x:c r="D46" s="40" t="str">
        <x:f>IFERROR(VLOOKUP(C46,'변경사항확인'!$A$6:$R$105,3,FALSE),"")</x:f>
      </x:c>
      <x:c r="E46" s="40" t="str">
        <x:f>IFERROR(VLOOKUP(C46,'변경사항확인'!$A$6:$R$105,5,FALSE),"")</x:f>
      </x:c>
      <x:c r="F46" s="40" t="str">
        <x:f>IFERROR(VLOOKUP(C46,'변경사항확인'!$A$6:$R$105,6,FALSE),"")</x:f>
      </x:c>
      <x:c r="G46" s="40" t="str">
        <x:f>IFERROR(VLOOKUP(C46,'변경사항확인'!$A$6:$R$105,7,FALSE),"")</x:f>
      </x:c>
      <x:c r="H46" s="40" t="str">
        <x:f>IFERROR(VLOOKUP(C46,'변경사항확인'!$A$6:$R$105,10,FALSE),"")</x:f>
      </x:c>
      <x:c r="I46" s="38" t="str"/>
      <x:c r="J46" s="38" t="str"/>
      <x:c r="K46" s="38" t="str"/>
      <x:c r="L46" s="38" t="str"/>
      <x:c r="M46" s="38" t="str"/>
      <x:c r="N46" s="40" t="str">
        <x:f>IFERROR(VLOOKUP(M46,'코드표'!$A$4:$B$6,2,FALSE),"")</x:f>
      </x:c>
      <x:c r="O46" s="38" t="str"/>
      <x:c r="P46" s="38" t="str"/>
      <x:c r="Q46" s="38" t="str"/>
      <x:c r="R46" s="40" t="str">
        <x:f>IFERROR(VLOOKUP(Q46,'코드표'!$A$4:$B$6,2,FALSE),"")</x:f>
      </x:c>
      <x:c r="S46" s="38" t="str"/>
      <x:c r="T46" s="41"/>
      <x:c r="U46" s="38" t="str"/>
      <x:c r="V46" s="41"/>
      <x:c r="W46" s="40" t="str">
        <x:f>IF(A46="","",IF(OR(O46="",S46="",T46=""),"계획 보완",IF(OR(Q46="",V46=""),"조치·공유 확인","평가 완료")))</x:f>
      </x:c>
    </x:row>
    <x:row r="47" ht="52" customHeight="1">
      <x:c r="A47" s="38"/>
      <x:c r="B47" s="41"/>
      <x:c r="C47" s="38" t="str"/>
      <x:c r="D47" s="40" t="str">
        <x:f>IFERROR(VLOOKUP(C47,'변경사항확인'!$A$6:$R$105,3,FALSE),"")</x:f>
      </x:c>
      <x:c r="E47" s="40" t="str">
        <x:f>IFERROR(VLOOKUP(C47,'변경사항확인'!$A$6:$R$105,5,FALSE),"")</x:f>
      </x:c>
      <x:c r="F47" s="40" t="str">
        <x:f>IFERROR(VLOOKUP(C47,'변경사항확인'!$A$6:$R$105,6,FALSE),"")</x:f>
      </x:c>
      <x:c r="G47" s="40" t="str">
        <x:f>IFERROR(VLOOKUP(C47,'변경사항확인'!$A$6:$R$105,7,FALSE),"")</x:f>
      </x:c>
      <x:c r="H47" s="40" t="str">
        <x:f>IFERROR(VLOOKUP(C47,'변경사항확인'!$A$6:$R$105,10,FALSE),"")</x:f>
      </x:c>
      <x:c r="I47" s="38" t="str"/>
      <x:c r="J47" s="38" t="str"/>
      <x:c r="K47" s="38" t="str"/>
      <x:c r="L47" s="38" t="str"/>
      <x:c r="M47" s="38" t="str"/>
      <x:c r="N47" s="40" t="str">
        <x:f>IFERROR(VLOOKUP(M47,'코드표'!$A$4:$B$6,2,FALSE),"")</x:f>
      </x:c>
      <x:c r="O47" s="38" t="str"/>
      <x:c r="P47" s="38" t="str"/>
      <x:c r="Q47" s="38" t="str"/>
      <x:c r="R47" s="40" t="str">
        <x:f>IFERROR(VLOOKUP(Q47,'코드표'!$A$4:$B$6,2,FALSE),"")</x:f>
      </x:c>
      <x:c r="S47" s="38" t="str"/>
      <x:c r="T47" s="41"/>
      <x:c r="U47" s="38" t="str"/>
      <x:c r="V47" s="41"/>
      <x:c r="W47" s="40" t="str">
        <x:f>IF(A47="","",IF(OR(O47="",S47="",T47=""),"계획 보완",IF(OR(Q47="",V47=""),"조치·공유 확인","평가 완료")))</x:f>
      </x:c>
    </x:row>
    <x:row r="48" ht="52" customHeight="1">
      <x:c r="A48" s="38"/>
      <x:c r="B48" s="41"/>
      <x:c r="C48" s="38" t="str"/>
      <x:c r="D48" s="40" t="str">
        <x:f>IFERROR(VLOOKUP(C48,'변경사항확인'!$A$6:$R$105,3,FALSE),"")</x:f>
      </x:c>
      <x:c r="E48" s="40" t="str">
        <x:f>IFERROR(VLOOKUP(C48,'변경사항확인'!$A$6:$R$105,5,FALSE),"")</x:f>
      </x:c>
      <x:c r="F48" s="40" t="str">
        <x:f>IFERROR(VLOOKUP(C48,'변경사항확인'!$A$6:$R$105,6,FALSE),"")</x:f>
      </x:c>
      <x:c r="G48" s="40" t="str">
        <x:f>IFERROR(VLOOKUP(C48,'변경사항확인'!$A$6:$R$105,7,FALSE),"")</x:f>
      </x:c>
      <x:c r="H48" s="40" t="str">
        <x:f>IFERROR(VLOOKUP(C48,'변경사항확인'!$A$6:$R$105,10,FALSE),"")</x:f>
      </x:c>
      <x:c r="I48" s="38" t="str"/>
      <x:c r="J48" s="38" t="str"/>
      <x:c r="K48" s="38" t="str"/>
      <x:c r="L48" s="38" t="str"/>
      <x:c r="M48" s="38" t="str"/>
      <x:c r="N48" s="40" t="str">
        <x:f>IFERROR(VLOOKUP(M48,'코드표'!$A$4:$B$6,2,FALSE),"")</x:f>
      </x:c>
      <x:c r="O48" s="38" t="str"/>
      <x:c r="P48" s="38" t="str"/>
      <x:c r="Q48" s="38" t="str"/>
      <x:c r="R48" s="40" t="str">
        <x:f>IFERROR(VLOOKUP(Q48,'코드표'!$A$4:$B$6,2,FALSE),"")</x:f>
      </x:c>
      <x:c r="S48" s="38" t="str"/>
      <x:c r="T48" s="41"/>
      <x:c r="U48" s="38" t="str"/>
      <x:c r="V48" s="41"/>
      <x:c r="W48" s="40" t="str">
        <x:f>IF(A48="","",IF(OR(O48="",S48="",T48=""),"계획 보완",IF(OR(Q48="",V48=""),"조치·공유 확인","평가 완료")))</x:f>
      </x:c>
    </x:row>
    <x:row r="49" ht="52" customHeight="1">
      <x:c r="A49" s="38"/>
      <x:c r="B49" s="41"/>
      <x:c r="C49" s="38" t="str"/>
      <x:c r="D49" s="40" t="str">
        <x:f>IFERROR(VLOOKUP(C49,'변경사항확인'!$A$6:$R$105,3,FALSE),"")</x:f>
      </x:c>
      <x:c r="E49" s="40" t="str">
        <x:f>IFERROR(VLOOKUP(C49,'변경사항확인'!$A$6:$R$105,5,FALSE),"")</x:f>
      </x:c>
      <x:c r="F49" s="40" t="str">
        <x:f>IFERROR(VLOOKUP(C49,'변경사항확인'!$A$6:$R$105,6,FALSE),"")</x:f>
      </x:c>
      <x:c r="G49" s="40" t="str">
        <x:f>IFERROR(VLOOKUP(C49,'변경사항확인'!$A$6:$R$105,7,FALSE),"")</x:f>
      </x:c>
      <x:c r="H49" s="40" t="str">
        <x:f>IFERROR(VLOOKUP(C49,'변경사항확인'!$A$6:$R$105,10,FALSE),"")</x:f>
      </x:c>
      <x:c r="I49" s="38" t="str"/>
      <x:c r="J49" s="38" t="str"/>
      <x:c r="K49" s="38" t="str"/>
      <x:c r="L49" s="38" t="str"/>
      <x:c r="M49" s="38" t="str"/>
      <x:c r="N49" s="40" t="str">
        <x:f>IFERROR(VLOOKUP(M49,'코드표'!$A$4:$B$6,2,FALSE),"")</x:f>
      </x:c>
      <x:c r="O49" s="38" t="str"/>
      <x:c r="P49" s="38" t="str"/>
      <x:c r="Q49" s="38" t="str"/>
      <x:c r="R49" s="40" t="str">
        <x:f>IFERROR(VLOOKUP(Q49,'코드표'!$A$4:$B$6,2,FALSE),"")</x:f>
      </x:c>
      <x:c r="S49" s="38" t="str"/>
      <x:c r="T49" s="41"/>
      <x:c r="U49" s="38" t="str"/>
      <x:c r="V49" s="41"/>
      <x:c r="W49" s="40" t="str">
        <x:f>IF(A49="","",IF(OR(O49="",S49="",T49=""),"계획 보완",IF(OR(Q49="",V49=""),"조치·공유 확인","평가 완료")))</x:f>
      </x:c>
    </x:row>
    <x:row r="50" ht="52" customHeight="1">
      <x:c r="A50" s="38"/>
      <x:c r="B50" s="41"/>
      <x:c r="C50" s="38" t="str"/>
      <x:c r="D50" s="40" t="str">
        <x:f>IFERROR(VLOOKUP(C50,'변경사항확인'!$A$6:$R$105,3,FALSE),"")</x:f>
      </x:c>
      <x:c r="E50" s="40" t="str">
        <x:f>IFERROR(VLOOKUP(C50,'변경사항확인'!$A$6:$R$105,5,FALSE),"")</x:f>
      </x:c>
      <x:c r="F50" s="40" t="str">
        <x:f>IFERROR(VLOOKUP(C50,'변경사항확인'!$A$6:$R$105,6,FALSE),"")</x:f>
      </x:c>
      <x:c r="G50" s="40" t="str">
        <x:f>IFERROR(VLOOKUP(C50,'변경사항확인'!$A$6:$R$105,7,FALSE),"")</x:f>
      </x:c>
      <x:c r="H50" s="40" t="str">
        <x:f>IFERROR(VLOOKUP(C50,'변경사항확인'!$A$6:$R$105,10,FALSE),"")</x:f>
      </x:c>
      <x:c r="I50" s="38" t="str"/>
      <x:c r="J50" s="38" t="str"/>
      <x:c r="K50" s="38" t="str"/>
      <x:c r="L50" s="38" t="str"/>
      <x:c r="M50" s="38" t="str"/>
      <x:c r="N50" s="40" t="str">
        <x:f>IFERROR(VLOOKUP(M50,'코드표'!$A$4:$B$6,2,FALSE),"")</x:f>
      </x:c>
      <x:c r="O50" s="38" t="str"/>
      <x:c r="P50" s="38" t="str"/>
      <x:c r="Q50" s="38" t="str"/>
      <x:c r="R50" s="40" t="str">
        <x:f>IFERROR(VLOOKUP(Q50,'코드표'!$A$4:$B$6,2,FALSE),"")</x:f>
      </x:c>
      <x:c r="S50" s="38" t="str"/>
      <x:c r="T50" s="41"/>
      <x:c r="U50" s="38" t="str"/>
      <x:c r="V50" s="41"/>
      <x:c r="W50" s="40" t="str">
        <x:f>IF(A50="","",IF(OR(O50="",S50="",T50=""),"계획 보완",IF(OR(Q50="",V50=""),"조치·공유 확인","평가 완료")))</x:f>
      </x:c>
    </x:row>
    <x:row r="51" ht="52" customHeight="1">
      <x:c r="A51" s="38"/>
      <x:c r="B51" s="41"/>
      <x:c r="C51" s="38" t="str"/>
      <x:c r="D51" s="40" t="str">
        <x:f>IFERROR(VLOOKUP(C51,'변경사항확인'!$A$6:$R$105,3,FALSE),"")</x:f>
      </x:c>
      <x:c r="E51" s="40" t="str">
        <x:f>IFERROR(VLOOKUP(C51,'변경사항확인'!$A$6:$R$105,5,FALSE),"")</x:f>
      </x:c>
      <x:c r="F51" s="40" t="str">
        <x:f>IFERROR(VLOOKUP(C51,'변경사항확인'!$A$6:$R$105,6,FALSE),"")</x:f>
      </x:c>
      <x:c r="G51" s="40" t="str">
        <x:f>IFERROR(VLOOKUP(C51,'변경사항확인'!$A$6:$R$105,7,FALSE),"")</x:f>
      </x:c>
      <x:c r="H51" s="40" t="str">
        <x:f>IFERROR(VLOOKUP(C51,'변경사항확인'!$A$6:$R$105,10,FALSE),"")</x:f>
      </x:c>
      <x:c r="I51" s="38" t="str"/>
      <x:c r="J51" s="38" t="str"/>
      <x:c r="K51" s="38" t="str"/>
      <x:c r="L51" s="38" t="str"/>
      <x:c r="M51" s="38" t="str"/>
      <x:c r="N51" s="40" t="str">
        <x:f>IFERROR(VLOOKUP(M51,'코드표'!$A$4:$B$6,2,FALSE),"")</x:f>
      </x:c>
      <x:c r="O51" s="38" t="str"/>
      <x:c r="P51" s="38" t="str"/>
      <x:c r="Q51" s="38" t="str"/>
      <x:c r="R51" s="40" t="str">
        <x:f>IFERROR(VLOOKUP(Q51,'코드표'!$A$4:$B$6,2,FALSE),"")</x:f>
      </x:c>
      <x:c r="S51" s="38" t="str"/>
      <x:c r="T51" s="41"/>
      <x:c r="U51" s="38" t="str"/>
      <x:c r="V51" s="41"/>
      <x:c r="W51" s="40" t="str">
        <x:f>IF(A51="","",IF(OR(O51="",S51="",T51=""),"계획 보완",IF(OR(Q51="",V51=""),"조치·공유 확인","평가 완료")))</x:f>
      </x:c>
    </x:row>
    <x:row r="52" ht="52" customHeight="1">
      <x:c r="A52" s="38"/>
      <x:c r="B52" s="41"/>
      <x:c r="C52" s="38" t="str"/>
      <x:c r="D52" s="40" t="str">
        <x:f>IFERROR(VLOOKUP(C52,'변경사항확인'!$A$6:$R$105,3,FALSE),"")</x:f>
      </x:c>
      <x:c r="E52" s="40" t="str">
        <x:f>IFERROR(VLOOKUP(C52,'변경사항확인'!$A$6:$R$105,5,FALSE),"")</x:f>
      </x:c>
      <x:c r="F52" s="40" t="str">
        <x:f>IFERROR(VLOOKUP(C52,'변경사항확인'!$A$6:$R$105,6,FALSE),"")</x:f>
      </x:c>
      <x:c r="G52" s="40" t="str">
        <x:f>IFERROR(VLOOKUP(C52,'변경사항확인'!$A$6:$R$105,7,FALSE),"")</x:f>
      </x:c>
      <x:c r="H52" s="40" t="str">
        <x:f>IFERROR(VLOOKUP(C52,'변경사항확인'!$A$6:$R$105,10,FALSE),"")</x:f>
      </x:c>
      <x:c r="I52" s="38" t="str"/>
      <x:c r="J52" s="38" t="str"/>
      <x:c r="K52" s="38" t="str"/>
      <x:c r="L52" s="38" t="str"/>
      <x:c r="M52" s="38" t="str"/>
      <x:c r="N52" s="40" t="str">
        <x:f>IFERROR(VLOOKUP(M52,'코드표'!$A$4:$B$6,2,FALSE),"")</x:f>
      </x:c>
      <x:c r="O52" s="38" t="str"/>
      <x:c r="P52" s="38" t="str"/>
      <x:c r="Q52" s="38" t="str"/>
      <x:c r="R52" s="40" t="str">
        <x:f>IFERROR(VLOOKUP(Q52,'코드표'!$A$4:$B$6,2,FALSE),"")</x:f>
      </x:c>
      <x:c r="S52" s="38" t="str"/>
      <x:c r="T52" s="41"/>
      <x:c r="U52" s="38" t="str"/>
      <x:c r="V52" s="41"/>
      <x:c r="W52" s="40" t="str">
        <x:f>IF(A52="","",IF(OR(O52="",S52="",T52=""),"계획 보완",IF(OR(Q52="",V52=""),"조치·공유 확인","평가 완료")))</x:f>
      </x:c>
    </x:row>
    <x:row r="53" ht="52" customHeight="1">
      <x:c r="A53" s="38"/>
      <x:c r="B53" s="41"/>
      <x:c r="C53" s="38" t="str"/>
      <x:c r="D53" s="40" t="str">
        <x:f>IFERROR(VLOOKUP(C53,'변경사항확인'!$A$6:$R$105,3,FALSE),"")</x:f>
      </x:c>
      <x:c r="E53" s="40" t="str">
        <x:f>IFERROR(VLOOKUP(C53,'변경사항확인'!$A$6:$R$105,5,FALSE),"")</x:f>
      </x:c>
      <x:c r="F53" s="40" t="str">
        <x:f>IFERROR(VLOOKUP(C53,'변경사항확인'!$A$6:$R$105,6,FALSE),"")</x:f>
      </x:c>
      <x:c r="G53" s="40" t="str">
        <x:f>IFERROR(VLOOKUP(C53,'변경사항확인'!$A$6:$R$105,7,FALSE),"")</x:f>
      </x:c>
      <x:c r="H53" s="40" t="str">
        <x:f>IFERROR(VLOOKUP(C53,'변경사항확인'!$A$6:$R$105,10,FALSE),"")</x:f>
      </x:c>
      <x:c r="I53" s="38" t="str"/>
      <x:c r="J53" s="38" t="str"/>
      <x:c r="K53" s="38" t="str"/>
      <x:c r="L53" s="38" t="str"/>
      <x:c r="M53" s="38" t="str"/>
      <x:c r="N53" s="40" t="str">
        <x:f>IFERROR(VLOOKUP(M53,'코드표'!$A$4:$B$6,2,FALSE),"")</x:f>
      </x:c>
      <x:c r="O53" s="38" t="str"/>
      <x:c r="P53" s="38" t="str"/>
      <x:c r="Q53" s="38" t="str"/>
      <x:c r="R53" s="40" t="str">
        <x:f>IFERROR(VLOOKUP(Q53,'코드표'!$A$4:$B$6,2,FALSE),"")</x:f>
      </x:c>
      <x:c r="S53" s="38" t="str"/>
      <x:c r="T53" s="41"/>
      <x:c r="U53" s="38" t="str"/>
      <x:c r="V53" s="41"/>
      <x:c r="W53" s="40" t="str">
        <x:f>IF(A53="","",IF(OR(O53="",S53="",T53=""),"계획 보완",IF(OR(Q53="",V53=""),"조치·공유 확인","평가 완료")))</x:f>
      </x:c>
    </x:row>
    <x:row r="54" ht="52" customHeight="1">
      <x:c r="A54" s="38"/>
      <x:c r="B54" s="41"/>
      <x:c r="C54" s="38" t="str"/>
      <x:c r="D54" s="40" t="str">
        <x:f>IFERROR(VLOOKUP(C54,'변경사항확인'!$A$6:$R$105,3,FALSE),"")</x:f>
      </x:c>
      <x:c r="E54" s="40" t="str">
        <x:f>IFERROR(VLOOKUP(C54,'변경사항확인'!$A$6:$R$105,5,FALSE),"")</x:f>
      </x:c>
      <x:c r="F54" s="40" t="str">
        <x:f>IFERROR(VLOOKUP(C54,'변경사항확인'!$A$6:$R$105,6,FALSE),"")</x:f>
      </x:c>
      <x:c r="G54" s="40" t="str">
        <x:f>IFERROR(VLOOKUP(C54,'변경사항확인'!$A$6:$R$105,7,FALSE),"")</x:f>
      </x:c>
      <x:c r="H54" s="40" t="str">
        <x:f>IFERROR(VLOOKUP(C54,'변경사항확인'!$A$6:$R$105,10,FALSE),"")</x:f>
      </x:c>
      <x:c r="I54" s="38" t="str"/>
      <x:c r="J54" s="38" t="str"/>
      <x:c r="K54" s="38" t="str"/>
      <x:c r="L54" s="38" t="str"/>
      <x:c r="M54" s="38" t="str"/>
      <x:c r="N54" s="40" t="str">
        <x:f>IFERROR(VLOOKUP(M54,'코드표'!$A$4:$B$6,2,FALSE),"")</x:f>
      </x:c>
      <x:c r="O54" s="38" t="str"/>
      <x:c r="P54" s="38" t="str"/>
      <x:c r="Q54" s="38" t="str"/>
      <x:c r="R54" s="40" t="str">
        <x:f>IFERROR(VLOOKUP(Q54,'코드표'!$A$4:$B$6,2,FALSE),"")</x:f>
      </x:c>
      <x:c r="S54" s="38" t="str"/>
      <x:c r="T54" s="41"/>
      <x:c r="U54" s="38" t="str"/>
      <x:c r="V54" s="41"/>
      <x:c r="W54" s="40" t="str">
        <x:f>IF(A54="","",IF(OR(O54="",S54="",T54=""),"계획 보완",IF(OR(Q54="",V54=""),"조치·공유 확인","평가 완료")))</x:f>
      </x:c>
    </x:row>
    <x:row r="55" ht="52" customHeight="1">
      <x:c r="A55" s="38"/>
      <x:c r="B55" s="41"/>
      <x:c r="C55" s="38" t="str"/>
      <x:c r="D55" s="40" t="str">
        <x:f>IFERROR(VLOOKUP(C55,'변경사항확인'!$A$6:$R$105,3,FALSE),"")</x:f>
      </x:c>
      <x:c r="E55" s="40" t="str">
        <x:f>IFERROR(VLOOKUP(C55,'변경사항확인'!$A$6:$R$105,5,FALSE),"")</x:f>
      </x:c>
      <x:c r="F55" s="40" t="str">
        <x:f>IFERROR(VLOOKUP(C55,'변경사항확인'!$A$6:$R$105,6,FALSE),"")</x:f>
      </x:c>
      <x:c r="G55" s="40" t="str">
        <x:f>IFERROR(VLOOKUP(C55,'변경사항확인'!$A$6:$R$105,7,FALSE),"")</x:f>
      </x:c>
      <x:c r="H55" s="40" t="str">
        <x:f>IFERROR(VLOOKUP(C55,'변경사항확인'!$A$6:$R$105,10,FALSE),"")</x:f>
      </x:c>
      <x:c r="I55" s="38" t="str"/>
      <x:c r="J55" s="38" t="str"/>
      <x:c r="K55" s="38" t="str"/>
      <x:c r="L55" s="38" t="str"/>
      <x:c r="M55" s="38" t="str"/>
      <x:c r="N55" s="40" t="str">
        <x:f>IFERROR(VLOOKUP(M55,'코드표'!$A$4:$B$6,2,FALSE),"")</x:f>
      </x:c>
      <x:c r="O55" s="38" t="str"/>
      <x:c r="P55" s="38" t="str"/>
      <x:c r="Q55" s="38" t="str"/>
      <x:c r="R55" s="40" t="str">
        <x:f>IFERROR(VLOOKUP(Q55,'코드표'!$A$4:$B$6,2,FALSE),"")</x:f>
      </x:c>
      <x:c r="S55" s="38" t="str"/>
      <x:c r="T55" s="41"/>
      <x:c r="U55" s="38" t="str"/>
      <x:c r="V55" s="41"/>
      <x:c r="W55" s="40" t="str">
        <x:f>IF(A55="","",IF(OR(O55="",S55="",T55=""),"계획 보완",IF(OR(Q55="",V55=""),"조치·공유 확인","평가 완료")))</x:f>
      </x:c>
    </x:row>
    <x:row r="56" ht="52" customHeight="1">
      <x:c r="A56" s="38"/>
      <x:c r="B56" s="41"/>
      <x:c r="C56" s="38" t="str"/>
      <x:c r="D56" s="40" t="str">
        <x:f>IFERROR(VLOOKUP(C56,'변경사항확인'!$A$6:$R$105,3,FALSE),"")</x:f>
      </x:c>
      <x:c r="E56" s="40" t="str">
        <x:f>IFERROR(VLOOKUP(C56,'변경사항확인'!$A$6:$R$105,5,FALSE),"")</x:f>
      </x:c>
      <x:c r="F56" s="40" t="str">
        <x:f>IFERROR(VLOOKUP(C56,'변경사항확인'!$A$6:$R$105,6,FALSE),"")</x:f>
      </x:c>
      <x:c r="G56" s="40" t="str">
        <x:f>IFERROR(VLOOKUP(C56,'변경사항확인'!$A$6:$R$105,7,FALSE),"")</x:f>
      </x:c>
      <x:c r="H56" s="40" t="str">
        <x:f>IFERROR(VLOOKUP(C56,'변경사항확인'!$A$6:$R$105,10,FALSE),"")</x:f>
      </x:c>
      <x:c r="I56" s="38" t="str"/>
      <x:c r="J56" s="38" t="str"/>
      <x:c r="K56" s="38" t="str"/>
      <x:c r="L56" s="38" t="str"/>
      <x:c r="M56" s="38" t="str"/>
      <x:c r="N56" s="40" t="str">
        <x:f>IFERROR(VLOOKUP(M56,'코드표'!$A$4:$B$6,2,FALSE),"")</x:f>
      </x:c>
      <x:c r="O56" s="38" t="str"/>
      <x:c r="P56" s="38" t="str"/>
      <x:c r="Q56" s="38" t="str"/>
      <x:c r="R56" s="40" t="str">
        <x:f>IFERROR(VLOOKUP(Q56,'코드표'!$A$4:$B$6,2,FALSE),"")</x:f>
      </x:c>
      <x:c r="S56" s="38" t="str"/>
      <x:c r="T56" s="41"/>
      <x:c r="U56" s="38" t="str"/>
      <x:c r="V56" s="41"/>
      <x:c r="W56" s="40" t="str">
        <x:f>IF(A56="","",IF(OR(O56="",S56="",T56=""),"계획 보완",IF(OR(Q56="",V56=""),"조치·공유 확인","평가 완료")))</x:f>
      </x:c>
    </x:row>
    <x:row r="57" ht="52" customHeight="1">
      <x:c r="A57" s="38"/>
      <x:c r="B57" s="41"/>
      <x:c r="C57" s="38" t="str"/>
      <x:c r="D57" s="40" t="str">
        <x:f>IFERROR(VLOOKUP(C57,'변경사항확인'!$A$6:$R$105,3,FALSE),"")</x:f>
      </x:c>
      <x:c r="E57" s="40" t="str">
        <x:f>IFERROR(VLOOKUP(C57,'변경사항확인'!$A$6:$R$105,5,FALSE),"")</x:f>
      </x:c>
      <x:c r="F57" s="40" t="str">
        <x:f>IFERROR(VLOOKUP(C57,'변경사항확인'!$A$6:$R$105,6,FALSE),"")</x:f>
      </x:c>
      <x:c r="G57" s="40" t="str">
        <x:f>IFERROR(VLOOKUP(C57,'변경사항확인'!$A$6:$R$105,7,FALSE),"")</x:f>
      </x:c>
      <x:c r="H57" s="40" t="str">
        <x:f>IFERROR(VLOOKUP(C57,'변경사항확인'!$A$6:$R$105,10,FALSE),"")</x:f>
      </x:c>
      <x:c r="I57" s="38" t="str"/>
      <x:c r="J57" s="38" t="str"/>
      <x:c r="K57" s="38" t="str"/>
      <x:c r="L57" s="38" t="str"/>
      <x:c r="M57" s="38" t="str"/>
      <x:c r="N57" s="40" t="str">
        <x:f>IFERROR(VLOOKUP(M57,'코드표'!$A$4:$B$6,2,FALSE),"")</x:f>
      </x:c>
      <x:c r="O57" s="38" t="str"/>
      <x:c r="P57" s="38" t="str"/>
      <x:c r="Q57" s="38" t="str"/>
      <x:c r="R57" s="40" t="str">
        <x:f>IFERROR(VLOOKUP(Q57,'코드표'!$A$4:$B$6,2,FALSE),"")</x:f>
      </x:c>
      <x:c r="S57" s="38" t="str"/>
      <x:c r="T57" s="41"/>
      <x:c r="U57" s="38" t="str"/>
      <x:c r="V57" s="41"/>
      <x:c r="W57" s="40" t="str">
        <x:f>IF(A57="","",IF(OR(O57="",S57="",T57=""),"계획 보완",IF(OR(Q57="",V57=""),"조치·공유 확인","평가 완료")))</x:f>
      </x:c>
    </x:row>
    <x:row r="58" ht="52" customHeight="1">
      <x:c r="A58" s="38"/>
      <x:c r="B58" s="41"/>
      <x:c r="C58" s="38" t="str"/>
      <x:c r="D58" s="40" t="str">
        <x:f>IFERROR(VLOOKUP(C58,'변경사항확인'!$A$6:$R$105,3,FALSE),"")</x:f>
      </x:c>
      <x:c r="E58" s="40" t="str">
        <x:f>IFERROR(VLOOKUP(C58,'변경사항확인'!$A$6:$R$105,5,FALSE),"")</x:f>
      </x:c>
      <x:c r="F58" s="40" t="str">
        <x:f>IFERROR(VLOOKUP(C58,'변경사항확인'!$A$6:$R$105,6,FALSE),"")</x:f>
      </x:c>
      <x:c r="G58" s="40" t="str">
        <x:f>IFERROR(VLOOKUP(C58,'변경사항확인'!$A$6:$R$105,7,FALSE),"")</x:f>
      </x:c>
      <x:c r="H58" s="40" t="str">
        <x:f>IFERROR(VLOOKUP(C58,'변경사항확인'!$A$6:$R$105,10,FALSE),"")</x:f>
      </x:c>
      <x:c r="I58" s="38" t="str"/>
      <x:c r="J58" s="38" t="str"/>
      <x:c r="K58" s="38" t="str"/>
      <x:c r="L58" s="38" t="str"/>
      <x:c r="M58" s="38" t="str"/>
      <x:c r="N58" s="40" t="str">
        <x:f>IFERROR(VLOOKUP(M58,'코드표'!$A$4:$B$6,2,FALSE),"")</x:f>
      </x:c>
      <x:c r="O58" s="38" t="str"/>
      <x:c r="P58" s="38" t="str"/>
      <x:c r="Q58" s="38" t="str"/>
      <x:c r="R58" s="40" t="str">
        <x:f>IFERROR(VLOOKUP(Q58,'코드표'!$A$4:$B$6,2,FALSE),"")</x:f>
      </x:c>
      <x:c r="S58" s="38" t="str"/>
      <x:c r="T58" s="41"/>
      <x:c r="U58" s="38" t="str"/>
      <x:c r="V58" s="41"/>
      <x:c r="W58" s="40" t="str">
        <x:f>IF(A58="","",IF(OR(O58="",S58="",T58=""),"계획 보완",IF(OR(Q58="",V58=""),"조치·공유 확인","평가 완료")))</x:f>
      </x:c>
    </x:row>
    <x:row r="59" ht="52" customHeight="1">
      <x:c r="A59" s="38"/>
      <x:c r="B59" s="41"/>
      <x:c r="C59" s="38" t="str"/>
      <x:c r="D59" s="40" t="str">
        <x:f>IFERROR(VLOOKUP(C59,'변경사항확인'!$A$6:$R$105,3,FALSE),"")</x:f>
      </x:c>
      <x:c r="E59" s="40" t="str">
        <x:f>IFERROR(VLOOKUP(C59,'변경사항확인'!$A$6:$R$105,5,FALSE),"")</x:f>
      </x:c>
      <x:c r="F59" s="40" t="str">
        <x:f>IFERROR(VLOOKUP(C59,'변경사항확인'!$A$6:$R$105,6,FALSE),"")</x:f>
      </x:c>
      <x:c r="G59" s="40" t="str">
        <x:f>IFERROR(VLOOKUP(C59,'변경사항확인'!$A$6:$R$105,7,FALSE),"")</x:f>
      </x:c>
      <x:c r="H59" s="40" t="str">
        <x:f>IFERROR(VLOOKUP(C59,'변경사항확인'!$A$6:$R$105,10,FALSE),"")</x:f>
      </x:c>
      <x:c r="I59" s="38" t="str"/>
      <x:c r="J59" s="38" t="str"/>
      <x:c r="K59" s="38" t="str"/>
      <x:c r="L59" s="38" t="str"/>
      <x:c r="M59" s="38" t="str"/>
      <x:c r="N59" s="40" t="str">
        <x:f>IFERROR(VLOOKUP(M59,'코드표'!$A$4:$B$6,2,FALSE),"")</x:f>
      </x:c>
      <x:c r="O59" s="38" t="str"/>
      <x:c r="P59" s="38" t="str"/>
      <x:c r="Q59" s="38" t="str"/>
      <x:c r="R59" s="40" t="str">
        <x:f>IFERROR(VLOOKUP(Q59,'코드표'!$A$4:$B$6,2,FALSE),"")</x:f>
      </x:c>
      <x:c r="S59" s="38" t="str"/>
      <x:c r="T59" s="41"/>
      <x:c r="U59" s="38" t="str"/>
      <x:c r="V59" s="41"/>
      <x:c r="W59" s="40" t="str">
        <x:f>IF(A59="","",IF(OR(O59="",S59="",T59=""),"계획 보완",IF(OR(Q59="",V59=""),"조치·공유 확인","평가 완료")))</x:f>
      </x:c>
    </x:row>
    <x:row r="60" ht="52" customHeight="1">
      <x:c r="A60" s="38"/>
      <x:c r="B60" s="41"/>
      <x:c r="C60" s="38" t="str"/>
      <x:c r="D60" s="40" t="str">
        <x:f>IFERROR(VLOOKUP(C60,'변경사항확인'!$A$6:$R$105,3,FALSE),"")</x:f>
      </x:c>
      <x:c r="E60" s="40" t="str">
        <x:f>IFERROR(VLOOKUP(C60,'변경사항확인'!$A$6:$R$105,5,FALSE),"")</x:f>
      </x:c>
      <x:c r="F60" s="40" t="str">
        <x:f>IFERROR(VLOOKUP(C60,'변경사항확인'!$A$6:$R$105,6,FALSE),"")</x:f>
      </x:c>
      <x:c r="G60" s="40" t="str">
        <x:f>IFERROR(VLOOKUP(C60,'변경사항확인'!$A$6:$R$105,7,FALSE),"")</x:f>
      </x:c>
      <x:c r="H60" s="40" t="str">
        <x:f>IFERROR(VLOOKUP(C60,'변경사항확인'!$A$6:$R$105,10,FALSE),"")</x:f>
      </x:c>
      <x:c r="I60" s="38" t="str"/>
      <x:c r="J60" s="38" t="str"/>
      <x:c r="K60" s="38" t="str"/>
      <x:c r="L60" s="38" t="str"/>
      <x:c r="M60" s="38" t="str"/>
      <x:c r="N60" s="40" t="str">
        <x:f>IFERROR(VLOOKUP(M60,'코드표'!$A$4:$B$6,2,FALSE),"")</x:f>
      </x:c>
      <x:c r="O60" s="38" t="str"/>
      <x:c r="P60" s="38" t="str"/>
      <x:c r="Q60" s="38" t="str"/>
      <x:c r="R60" s="40" t="str">
        <x:f>IFERROR(VLOOKUP(Q60,'코드표'!$A$4:$B$6,2,FALSE),"")</x:f>
      </x:c>
      <x:c r="S60" s="38" t="str"/>
      <x:c r="T60" s="41"/>
      <x:c r="U60" s="38" t="str"/>
      <x:c r="V60" s="41"/>
      <x:c r="W60" s="40" t="str">
        <x:f>IF(A60="","",IF(OR(O60="",S60="",T60=""),"계획 보완",IF(OR(Q60="",V60=""),"조치·공유 확인","평가 완료")))</x:f>
      </x:c>
    </x:row>
    <x:row r="61" ht="52" customHeight="1">
      <x:c r="A61" s="38"/>
      <x:c r="B61" s="41"/>
      <x:c r="C61" s="38" t="str"/>
      <x:c r="D61" s="40" t="str">
        <x:f>IFERROR(VLOOKUP(C61,'변경사항확인'!$A$6:$R$105,3,FALSE),"")</x:f>
      </x:c>
      <x:c r="E61" s="40" t="str">
        <x:f>IFERROR(VLOOKUP(C61,'변경사항확인'!$A$6:$R$105,5,FALSE),"")</x:f>
      </x:c>
      <x:c r="F61" s="40" t="str">
        <x:f>IFERROR(VLOOKUP(C61,'변경사항확인'!$A$6:$R$105,6,FALSE),"")</x:f>
      </x:c>
      <x:c r="G61" s="40" t="str">
        <x:f>IFERROR(VLOOKUP(C61,'변경사항확인'!$A$6:$R$105,7,FALSE),"")</x:f>
      </x:c>
      <x:c r="H61" s="40" t="str">
        <x:f>IFERROR(VLOOKUP(C61,'변경사항확인'!$A$6:$R$105,10,FALSE),"")</x:f>
      </x:c>
      <x:c r="I61" s="38" t="str"/>
      <x:c r="J61" s="38" t="str"/>
      <x:c r="K61" s="38" t="str"/>
      <x:c r="L61" s="38" t="str"/>
      <x:c r="M61" s="38" t="str"/>
      <x:c r="N61" s="40" t="str">
        <x:f>IFERROR(VLOOKUP(M61,'코드표'!$A$4:$B$6,2,FALSE),"")</x:f>
      </x:c>
      <x:c r="O61" s="38" t="str"/>
      <x:c r="P61" s="38" t="str"/>
      <x:c r="Q61" s="38" t="str"/>
      <x:c r="R61" s="40" t="str">
        <x:f>IFERROR(VLOOKUP(Q61,'코드표'!$A$4:$B$6,2,FALSE),"")</x:f>
      </x:c>
      <x:c r="S61" s="38" t="str"/>
      <x:c r="T61" s="41"/>
      <x:c r="U61" s="38" t="str"/>
      <x:c r="V61" s="41"/>
      <x:c r="W61" s="40" t="str">
        <x:f>IF(A61="","",IF(OR(O61="",S61="",T61=""),"계획 보완",IF(OR(Q61="",V61=""),"조치·공유 확인","평가 완료")))</x:f>
      </x:c>
    </x:row>
    <x:row r="62" ht="52" customHeight="1">
      <x:c r="A62" s="38"/>
      <x:c r="B62" s="41"/>
      <x:c r="C62" s="38" t="str"/>
      <x:c r="D62" s="40" t="str">
        <x:f>IFERROR(VLOOKUP(C62,'변경사항확인'!$A$6:$R$105,3,FALSE),"")</x:f>
      </x:c>
      <x:c r="E62" s="40" t="str">
        <x:f>IFERROR(VLOOKUP(C62,'변경사항확인'!$A$6:$R$105,5,FALSE),"")</x:f>
      </x:c>
      <x:c r="F62" s="40" t="str">
        <x:f>IFERROR(VLOOKUP(C62,'변경사항확인'!$A$6:$R$105,6,FALSE),"")</x:f>
      </x:c>
      <x:c r="G62" s="40" t="str">
        <x:f>IFERROR(VLOOKUP(C62,'변경사항확인'!$A$6:$R$105,7,FALSE),"")</x:f>
      </x:c>
      <x:c r="H62" s="40" t="str">
        <x:f>IFERROR(VLOOKUP(C62,'변경사항확인'!$A$6:$R$105,10,FALSE),"")</x:f>
      </x:c>
      <x:c r="I62" s="38" t="str"/>
      <x:c r="J62" s="38" t="str"/>
      <x:c r="K62" s="38" t="str"/>
      <x:c r="L62" s="38" t="str"/>
      <x:c r="M62" s="38" t="str"/>
      <x:c r="N62" s="40" t="str">
        <x:f>IFERROR(VLOOKUP(M62,'코드표'!$A$4:$B$6,2,FALSE),"")</x:f>
      </x:c>
      <x:c r="O62" s="38" t="str"/>
      <x:c r="P62" s="38" t="str"/>
      <x:c r="Q62" s="38" t="str"/>
      <x:c r="R62" s="40" t="str">
        <x:f>IFERROR(VLOOKUP(Q62,'코드표'!$A$4:$B$6,2,FALSE),"")</x:f>
      </x:c>
      <x:c r="S62" s="38" t="str"/>
      <x:c r="T62" s="41"/>
      <x:c r="U62" s="38" t="str"/>
      <x:c r="V62" s="41"/>
      <x:c r="W62" s="40" t="str">
        <x:f>IF(A62="","",IF(OR(O62="",S62="",T62=""),"계획 보완",IF(OR(Q62="",V62=""),"조치·공유 확인","평가 완료")))</x:f>
      </x:c>
    </x:row>
    <x:row r="63" ht="52" customHeight="1">
      <x:c r="A63" s="38"/>
      <x:c r="B63" s="41"/>
      <x:c r="C63" s="38" t="str"/>
      <x:c r="D63" s="40" t="str">
        <x:f>IFERROR(VLOOKUP(C63,'변경사항확인'!$A$6:$R$105,3,FALSE),"")</x:f>
      </x:c>
      <x:c r="E63" s="40" t="str">
        <x:f>IFERROR(VLOOKUP(C63,'변경사항확인'!$A$6:$R$105,5,FALSE),"")</x:f>
      </x:c>
      <x:c r="F63" s="40" t="str">
        <x:f>IFERROR(VLOOKUP(C63,'변경사항확인'!$A$6:$R$105,6,FALSE),"")</x:f>
      </x:c>
      <x:c r="G63" s="40" t="str">
        <x:f>IFERROR(VLOOKUP(C63,'변경사항확인'!$A$6:$R$105,7,FALSE),"")</x:f>
      </x:c>
      <x:c r="H63" s="40" t="str">
        <x:f>IFERROR(VLOOKUP(C63,'변경사항확인'!$A$6:$R$105,10,FALSE),"")</x:f>
      </x:c>
      <x:c r="I63" s="38" t="str"/>
      <x:c r="J63" s="38" t="str"/>
      <x:c r="K63" s="38" t="str"/>
      <x:c r="L63" s="38" t="str"/>
      <x:c r="M63" s="38" t="str"/>
      <x:c r="N63" s="40" t="str">
        <x:f>IFERROR(VLOOKUP(M63,'코드표'!$A$4:$B$6,2,FALSE),"")</x:f>
      </x:c>
      <x:c r="O63" s="38" t="str"/>
      <x:c r="P63" s="38" t="str"/>
      <x:c r="Q63" s="38" t="str"/>
      <x:c r="R63" s="40" t="str">
        <x:f>IFERROR(VLOOKUP(Q63,'코드표'!$A$4:$B$6,2,FALSE),"")</x:f>
      </x:c>
      <x:c r="S63" s="38" t="str"/>
      <x:c r="T63" s="41"/>
      <x:c r="U63" s="38" t="str"/>
      <x:c r="V63" s="41"/>
      <x:c r="W63" s="40" t="str">
        <x:f>IF(A63="","",IF(OR(O63="",S63="",T63=""),"계획 보완",IF(OR(Q63="",V63=""),"조치·공유 확인","평가 완료")))</x:f>
      </x:c>
    </x:row>
    <x:row r="64" ht="52" customHeight="1">
      <x:c r="A64" s="38"/>
      <x:c r="B64" s="41"/>
      <x:c r="C64" s="38" t="str"/>
      <x:c r="D64" s="40" t="str">
        <x:f>IFERROR(VLOOKUP(C64,'변경사항확인'!$A$6:$R$105,3,FALSE),"")</x:f>
      </x:c>
      <x:c r="E64" s="40" t="str">
        <x:f>IFERROR(VLOOKUP(C64,'변경사항확인'!$A$6:$R$105,5,FALSE),"")</x:f>
      </x:c>
      <x:c r="F64" s="40" t="str">
        <x:f>IFERROR(VLOOKUP(C64,'변경사항확인'!$A$6:$R$105,6,FALSE),"")</x:f>
      </x:c>
      <x:c r="G64" s="40" t="str">
        <x:f>IFERROR(VLOOKUP(C64,'변경사항확인'!$A$6:$R$105,7,FALSE),"")</x:f>
      </x:c>
      <x:c r="H64" s="40" t="str">
        <x:f>IFERROR(VLOOKUP(C64,'변경사항확인'!$A$6:$R$105,10,FALSE),"")</x:f>
      </x:c>
      <x:c r="I64" s="38" t="str"/>
      <x:c r="J64" s="38" t="str"/>
      <x:c r="K64" s="38" t="str"/>
      <x:c r="L64" s="38" t="str"/>
      <x:c r="M64" s="38" t="str"/>
      <x:c r="N64" s="40" t="str">
        <x:f>IFERROR(VLOOKUP(M64,'코드표'!$A$4:$B$6,2,FALSE),"")</x:f>
      </x:c>
      <x:c r="O64" s="38" t="str"/>
      <x:c r="P64" s="38" t="str"/>
      <x:c r="Q64" s="38" t="str"/>
      <x:c r="R64" s="40" t="str">
        <x:f>IFERROR(VLOOKUP(Q64,'코드표'!$A$4:$B$6,2,FALSE),"")</x:f>
      </x:c>
      <x:c r="S64" s="38" t="str"/>
      <x:c r="T64" s="41"/>
      <x:c r="U64" s="38" t="str"/>
      <x:c r="V64" s="41"/>
      <x:c r="W64" s="40" t="str">
        <x:f>IF(A64="","",IF(OR(O64="",S64="",T64=""),"계획 보완",IF(OR(Q64="",V64=""),"조치·공유 확인","평가 완료")))</x:f>
      </x:c>
    </x:row>
    <x:row r="65" ht="52" customHeight="1">
      <x:c r="A65" s="38"/>
      <x:c r="B65" s="41"/>
      <x:c r="C65" s="38" t="str"/>
      <x:c r="D65" s="40" t="str">
        <x:f>IFERROR(VLOOKUP(C65,'변경사항확인'!$A$6:$R$105,3,FALSE),"")</x:f>
      </x:c>
      <x:c r="E65" s="40" t="str">
        <x:f>IFERROR(VLOOKUP(C65,'변경사항확인'!$A$6:$R$105,5,FALSE),"")</x:f>
      </x:c>
      <x:c r="F65" s="40" t="str">
        <x:f>IFERROR(VLOOKUP(C65,'변경사항확인'!$A$6:$R$105,6,FALSE),"")</x:f>
      </x:c>
      <x:c r="G65" s="40" t="str">
        <x:f>IFERROR(VLOOKUP(C65,'변경사항확인'!$A$6:$R$105,7,FALSE),"")</x:f>
      </x:c>
      <x:c r="H65" s="40" t="str">
        <x:f>IFERROR(VLOOKUP(C65,'변경사항확인'!$A$6:$R$105,10,FALSE),"")</x:f>
      </x:c>
      <x:c r="I65" s="38" t="str"/>
      <x:c r="J65" s="38" t="str"/>
      <x:c r="K65" s="38" t="str"/>
      <x:c r="L65" s="38" t="str"/>
      <x:c r="M65" s="38" t="str"/>
      <x:c r="N65" s="40" t="str">
        <x:f>IFERROR(VLOOKUP(M65,'코드표'!$A$4:$B$6,2,FALSE),"")</x:f>
      </x:c>
      <x:c r="O65" s="38" t="str"/>
      <x:c r="P65" s="38" t="str"/>
      <x:c r="Q65" s="38" t="str"/>
      <x:c r="R65" s="40" t="str">
        <x:f>IFERROR(VLOOKUP(Q65,'코드표'!$A$4:$B$6,2,FALSE),"")</x:f>
      </x:c>
      <x:c r="S65" s="38" t="str"/>
      <x:c r="T65" s="41"/>
      <x:c r="U65" s="38" t="str"/>
      <x:c r="V65" s="41"/>
      <x:c r="W65" s="40" t="str">
        <x:f>IF(A65="","",IF(OR(O65="",S65="",T65=""),"계획 보완",IF(OR(Q65="",V65=""),"조치·공유 확인","평가 완료")))</x:f>
      </x:c>
    </x:row>
    <x:row r="66" ht="52" customHeight="1">
      <x:c r="A66" s="38"/>
      <x:c r="B66" s="41"/>
      <x:c r="C66" s="38" t="str"/>
      <x:c r="D66" s="40" t="str">
        <x:f>IFERROR(VLOOKUP(C66,'변경사항확인'!$A$6:$R$105,3,FALSE),"")</x:f>
      </x:c>
      <x:c r="E66" s="40" t="str">
        <x:f>IFERROR(VLOOKUP(C66,'변경사항확인'!$A$6:$R$105,5,FALSE),"")</x:f>
      </x:c>
      <x:c r="F66" s="40" t="str">
        <x:f>IFERROR(VLOOKUP(C66,'변경사항확인'!$A$6:$R$105,6,FALSE),"")</x:f>
      </x:c>
      <x:c r="G66" s="40" t="str">
        <x:f>IFERROR(VLOOKUP(C66,'변경사항확인'!$A$6:$R$105,7,FALSE),"")</x:f>
      </x:c>
      <x:c r="H66" s="40" t="str">
        <x:f>IFERROR(VLOOKUP(C66,'변경사항확인'!$A$6:$R$105,10,FALSE),"")</x:f>
      </x:c>
      <x:c r="I66" s="38" t="str"/>
      <x:c r="J66" s="38" t="str"/>
      <x:c r="K66" s="38" t="str"/>
      <x:c r="L66" s="38" t="str"/>
      <x:c r="M66" s="38" t="str"/>
      <x:c r="N66" s="40" t="str">
        <x:f>IFERROR(VLOOKUP(M66,'코드표'!$A$4:$B$6,2,FALSE),"")</x:f>
      </x:c>
      <x:c r="O66" s="38" t="str"/>
      <x:c r="P66" s="38" t="str"/>
      <x:c r="Q66" s="38" t="str"/>
      <x:c r="R66" s="40" t="str">
        <x:f>IFERROR(VLOOKUP(Q66,'코드표'!$A$4:$B$6,2,FALSE),"")</x:f>
      </x:c>
      <x:c r="S66" s="38" t="str"/>
      <x:c r="T66" s="41"/>
      <x:c r="U66" s="38" t="str"/>
      <x:c r="V66" s="41"/>
      <x:c r="W66" s="40" t="str">
        <x:f>IF(A66="","",IF(OR(O66="",S66="",T66=""),"계획 보완",IF(OR(Q66="",V66=""),"조치·공유 확인","평가 완료")))</x:f>
      </x:c>
    </x:row>
    <x:row r="67" ht="52" customHeight="1">
      <x:c r="A67" s="38"/>
      <x:c r="B67" s="41"/>
      <x:c r="C67" s="38" t="str"/>
      <x:c r="D67" s="40" t="str">
        <x:f>IFERROR(VLOOKUP(C67,'변경사항확인'!$A$6:$R$105,3,FALSE),"")</x:f>
      </x:c>
      <x:c r="E67" s="40" t="str">
        <x:f>IFERROR(VLOOKUP(C67,'변경사항확인'!$A$6:$R$105,5,FALSE),"")</x:f>
      </x:c>
      <x:c r="F67" s="40" t="str">
        <x:f>IFERROR(VLOOKUP(C67,'변경사항확인'!$A$6:$R$105,6,FALSE),"")</x:f>
      </x:c>
      <x:c r="G67" s="40" t="str">
        <x:f>IFERROR(VLOOKUP(C67,'변경사항확인'!$A$6:$R$105,7,FALSE),"")</x:f>
      </x:c>
      <x:c r="H67" s="40" t="str">
        <x:f>IFERROR(VLOOKUP(C67,'변경사항확인'!$A$6:$R$105,10,FALSE),"")</x:f>
      </x:c>
      <x:c r="I67" s="38" t="str"/>
      <x:c r="J67" s="38" t="str"/>
      <x:c r="K67" s="38" t="str"/>
      <x:c r="L67" s="38" t="str"/>
      <x:c r="M67" s="38" t="str"/>
      <x:c r="N67" s="40" t="str">
        <x:f>IFERROR(VLOOKUP(M67,'코드표'!$A$4:$B$6,2,FALSE),"")</x:f>
      </x:c>
      <x:c r="O67" s="38" t="str"/>
      <x:c r="P67" s="38" t="str"/>
      <x:c r="Q67" s="38" t="str"/>
      <x:c r="R67" s="40" t="str">
        <x:f>IFERROR(VLOOKUP(Q67,'코드표'!$A$4:$B$6,2,FALSE),"")</x:f>
      </x:c>
      <x:c r="S67" s="38" t="str"/>
      <x:c r="T67" s="41"/>
      <x:c r="U67" s="38" t="str"/>
      <x:c r="V67" s="41"/>
      <x:c r="W67" s="40" t="str">
        <x:f>IF(A67="","",IF(OR(O67="",S67="",T67=""),"계획 보완",IF(OR(Q67="",V67=""),"조치·공유 확인","평가 완료")))</x:f>
      </x:c>
    </x:row>
    <x:row r="68" ht="52" customHeight="1">
      <x:c r="A68" s="38"/>
      <x:c r="B68" s="41"/>
      <x:c r="C68" s="38" t="str"/>
      <x:c r="D68" s="40" t="str">
        <x:f>IFERROR(VLOOKUP(C68,'변경사항확인'!$A$6:$R$105,3,FALSE),"")</x:f>
      </x:c>
      <x:c r="E68" s="40" t="str">
        <x:f>IFERROR(VLOOKUP(C68,'변경사항확인'!$A$6:$R$105,5,FALSE),"")</x:f>
      </x:c>
      <x:c r="F68" s="40" t="str">
        <x:f>IFERROR(VLOOKUP(C68,'변경사항확인'!$A$6:$R$105,6,FALSE),"")</x:f>
      </x:c>
      <x:c r="G68" s="40" t="str">
        <x:f>IFERROR(VLOOKUP(C68,'변경사항확인'!$A$6:$R$105,7,FALSE),"")</x:f>
      </x:c>
      <x:c r="H68" s="40" t="str">
        <x:f>IFERROR(VLOOKUP(C68,'변경사항확인'!$A$6:$R$105,10,FALSE),"")</x:f>
      </x:c>
      <x:c r="I68" s="38" t="str"/>
      <x:c r="J68" s="38" t="str"/>
      <x:c r="K68" s="38" t="str"/>
      <x:c r="L68" s="38" t="str"/>
      <x:c r="M68" s="38" t="str"/>
      <x:c r="N68" s="40" t="str">
        <x:f>IFERROR(VLOOKUP(M68,'코드표'!$A$4:$B$6,2,FALSE),"")</x:f>
      </x:c>
      <x:c r="O68" s="38" t="str"/>
      <x:c r="P68" s="38" t="str"/>
      <x:c r="Q68" s="38" t="str"/>
      <x:c r="R68" s="40" t="str">
        <x:f>IFERROR(VLOOKUP(Q68,'코드표'!$A$4:$B$6,2,FALSE),"")</x:f>
      </x:c>
      <x:c r="S68" s="38" t="str"/>
      <x:c r="T68" s="41"/>
      <x:c r="U68" s="38" t="str"/>
      <x:c r="V68" s="41"/>
      <x:c r="W68" s="40" t="str">
        <x:f>IF(A68="","",IF(OR(O68="",S68="",T68=""),"계획 보완",IF(OR(Q68="",V68=""),"조치·공유 확인","평가 완료")))</x:f>
      </x:c>
    </x:row>
    <x:row r="69" ht="52" customHeight="1">
      <x:c r="A69" s="38"/>
      <x:c r="B69" s="41"/>
      <x:c r="C69" s="38" t="str"/>
      <x:c r="D69" s="40" t="str">
        <x:f>IFERROR(VLOOKUP(C69,'변경사항확인'!$A$6:$R$105,3,FALSE),"")</x:f>
      </x:c>
      <x:c r="E69" s="40" t="str">
        <x:f>IFERROR(VLOOKUP(C69,'변경사항확인'!$A$6:$R$105,5,FALSE),"")</x:f>
      </x:c>
      <x:c r="F69" s="40" t="str">
        <x:f>IFERROR(VLOOKUP(C69,'변경사항확인'!$A$6:$R$105,6,FALSE),"")</x:f>
      </x:c>
      <x:c r="G69" s="40" t="str">
        <x:f>IFERROR(VLOOKUP(C69,'변경사항확인'!$A$6:$R$105,7,FALSE),"")</x:f>
      </x:c>
      <x:c r="H69" s="40" t="str">
        <x:f>IFERROR(VLOOKUP(C69,'변경사항확인'!$A$6:$R$105,10,FALSE),"")</x:f>
      </x:c>
      <x:c r="I69" s="38" t="str"/>
      <x:c r="J69" s="38" t="str"/>
      <x:c r="K69" s="38" t="str"/>
      <x:c r="L69" s="38" t="str"/>
      <x:c r="M69" s="38" t="str"/>
      <x:c r="N69" s="40" t="str">
        <x:f>IFERROR(VLOOKUP(M69,'코드표'!$A$4:$B$6,2,FALSE),"")</x:f>
      </x:c>
      <x:c r="O69" s="38" t="str"/>
      <x:c r="P69" s="38" t="str"/>
      <x:c r="Q69" s="38" t="str"/>
      <x:c r="R69" s="40" t="str">
        <x:f>IFERROR(VLOOKUP(Q69,'코드표'!$A$4:$B$6,2,FALSE),"")</x:f>
      </x:c>
      <x:c r="S69" s="38" t="str"/>
      <x:c r="T69" s="41"/>
      <x:c r="U69" s="38" t="str"/>
      <x:c r="V69" s="41"/>
      <x:c r="W69" s="40" t="str">
        <x:f>IF(A69="","",IF(OR(O69="",S69="",T69=""),"계획 보완",IF(OR(Q69="",V69=""),"조치·공유 확인","평가 완료")))</x:f>
      </x:c>
    </x:row>
    <x:row r="70" ht="52" customHeight="1">
      <x:c r="A70" s="38"/>
      <x:c r="B70" s="41"/>
      <x:c r="C70" s="38" t="str"/>
      <x:c r="D70" s="40" t="str">
        <x:f>IFERROR(VLOOKUP(C70,'변경사항확인'!$A$6:$R$105,3,FALSE),"")</x:f>
      </x:c>
      <x:c r="E70" s="40" t="str">
        <x:f>IFERROR(VLOOKUP(C70,'변경사항확인'!$A$6:$R$105,5,FALSE),"")</x:f>
      </x:c>
      <x:c r="F70" s="40" t="str">
        <x:f>IFERROR(VLOOKUP(C70,'변경사항확인'!$A$6:$R$105,6,FALSE),"")</x:f>
      </x:c>
      <x:c r="G70" s="40" t="str">
        <x:f>IFERROR(VLOOKUP(C70,'변경사항확인'!$A$6:$R$105,7,FALSE),"")</x:f>
      </x:c>
      <x:c r="H70" s="40" t="str">
        <x:f>IFERROR(VLOOKUP(C70,'변경사항확인'!$A$6:$R$105,10,FALSE),"")</x:f>
      </x:c>
      <x:c r="I70" s="38" t="str"/>
      <x:c r="J70" s="38" t="str"/>
      <x:c r="K70" s="38" t="str"/>
      <x:c r="L70" s="38" t="str"/>
      <x:c r="M70" s="38" t="str"/>
      <x:c r="N70" s="40" t="str">
        <x:f>IFERROR(VLOOKUP(M70,'코드표'!$A$4:$B$6,2,FALSE),"")</x:f>
      </x:c>
      <x:c r="O70" s="38" t="str"/>
      <x:c r="P70" s="38" t="str"/>
      <x:c r="Q70" s="38" t="str"/>
      <x:c r="R70" s="40" t="str">
        <x:f>IFERROR(VLOOKUP(Q70,'코드표'!$A$4:$B$6,2,FALSE),"")</x:f>
      </x:c>
      <x:c r="S70" s="38" t="str"/>
      <x:c r="T70" s="41"/>
      <x:c r="U70" s="38" t="str"/>
      <x:c r="V70" s="41"/>
      <x:c r="W70" s="40" t="str">
        <x:f>IF(A70="","",IF(OR(O70="",S70="",T70=""),"계획 보완",IF(OR(Q70="",V70=""),"조치·공유 확인","평가 완료")))</x:f>
      </x:c>
    </x:row>
    <x:row r="71" ht="52" customHeight="1">
      <x:c r="A71" s="38"/>
      <x:c r="B71" s="41"/>
      <x:c r="C71" s="38" t="str"/>
      <x:c r="D71" s="40" t="str">
        <x:f>IFERROR(VLOOKUP(C71,'변경사항확인'!$A$6:$R$105,3,FALSE),"")</x:f>
      </x:c>
      <x:c r="E71" s="40" t="str">
        <x:f>IFERROR(VLOOKUP(C71,'변경사항확인'!$A$6:$R$105,5,FALSE),"")</x:f>
      </x:c>
      <x:c r="F71" s="40" t="str">
        <x:f>IFERROR(VLOOKUP(C71,'변경사항확인'!$A$6:$R$105,6,FALSE),"")</x:f>
      </x:c>
      <x:c r="G71" s="40" t="str">
        <x:f>IFERROR(VLOOKUP(C71,'변경사항확인'!$A$6:$R$105,7,FALSE),"")</x:f>
      </x:c>
      <x:c r="H71" s="40" t="str">
        <x:f>IFERROR(VLOOKUP(C71,'변경사항확인'!$A$6:$R$105,10,FALSE),"")</x:f>
      </x:c>
      <x:c r="I71" s="38" t="str"/>
      <x:c r="J71" s="38" t="str"/>
      <x:c r="K71" s="38" t="str"/>
      <x:c r="L71" s="38" t="str"/>
      <x:c r="M71" s="38" t="str"/>
      <x:c r="N71" s="40" t="str">
        <x:f>IFERROR(VLOOKUP(M71,'코드표'!$A$4:$B$6,2,FALSE),"")</x:f>
      </x:c>
      <x:c r="O71" s="38" t="str"/>
      <x:c r="P71" s="38" t="str"/>
      <x:c r="Q71" s="38" t="str"/>
      <x:c r="R71" s="40" t="str">
        <x:f>IFERROR(VLOOKUP(Q71,'코드표'!$A$4:$B$6,2,FALSE),"")</x:f>
      </x:c>
      <x:c r="S71" s="38" t="str"/>
      <x:c r="T71" s="41"/>
      <x:c r="U71" s="38" t="str"/>
      <x:c r="V71" s="41"/>
      <x:c r="W71" s="40" t="str">
        <x:f>IF(A71="","",IF(OR(O71="",S71="",T71=""),"계획 보완",IF(OR(Q71="",V71=""),"조치·공유 확인","평가 완료")))</x:f>
      </x:c>
    </x:row>
    <x:row r="72" ht="52" customHeight="1">
      <x:c r="A72" s="38"/>
      <x:c r="B72" s="41"/>
      <x:c r="C72" s="38" t="str"/>
      <x:c r="D72" s="40" t="str">
        <x:f>IFERROR(VLOOKUP(C72,'변경사항확인'!$A$6:$R$105,3,FALSE),"")</x:f>
      </x:c>
      <x:c r="E72" s="40" t="str">
        <x:f>IFERROR(VLOOKUP(C72,'변경사항확인'!$A$6:$R$105,5,FALSE),"")</x:f>
      </x:c>
      <x:c r="F72" s="40" t="str">
        <x:f>IFERROR(VLOOKUP(C72,'변경사항확인'!$A$6:$R$105,6,FALSE),"")</x:f>
      </x:c>
      <x:c r="G72" s="40" t="str">
        <x:f>IFERROR(VLOOKUP(C72,'변경사항확인'!$A$6:$R$105,7,FALSE),"")</x:f>
      </x:c>
      <x:c r="H72" s="40" t="str">
        <x:f>IFERROR(VLOOKUP(C72,'변경사항확인'!$A$6:$R$105,10,FALSE),"")</x:f>
      </x:c>
      <x:c r="I72" s="38" t="str"/>
      <x:c r="J72" s="38" t="str"/>
      <x:c r="K72" s="38" t="str"/>
      <x:c r="L72" s="38" t="str"/>
      <x:c r="M72" s="38" t="str"/>
      <x:c r="N72" s="40" t="str">
        <x:f>IFERROR(VLOOKUP(M72,'코드표'!$A$4:$B$6,2,FALSE),"")</x:f>
      </x:c>
      <x:c r="O72" s="38" t="str"/>
      <x:c r="P72" s="38" t="str"/>
      <x:c r="Q72" s="38" t="str"/>
      <x:c r="R72" s="40" t="str">
        <x:f>IFERROR(VLOOKUP(Q72,'코드표'!$A$4:$B$6,2,FALSE),"")</x:f>
      </x:c>
      <x:c r="S72" s="38" t="str"/>
      <x:c r="T72" s="41"/>
      <x:c r="U72" s="38" t="str"/>
      <x:c r="V72" s="41"/>
      <x:c r="W72" s="40" t="str">
        <x:f>IF(A72="","",IF(OR(O72="",S72="",T72=""),"계획 보완",IF(OR(Q72="",V72=""),"조치·공유 확인","평가 완료")))</x:f>
      </x:c>
    </x:row>
    <x:row r="73" ht="52" customHeight="1">
      <x:c r="A73" s="38"/>
      <x:c r="B73" s="41"/>
      <x:c r="C73" s="38" t="str"/>
      <x:c r="D73" s="40" t="str">
        <x:f>IFERROR(VLOOKUP(C73,'변경사항확인'!$A$6:$R$105,3,FALSE),"")</x:f>
      </x:c>
      <x:c r="E73" s="40" t="str">
        <x:f>IFERROR(VLOOKUP(C73,'변경사항확인'!$A$6:$R$105,5,FALSE),"")</x:f>
      </x:c>
      <x:c r="F73" s="40" t="str">
        <x:f>IFERROR(VLOOKUP(C73,'변경사항확인'!$A$6:$R$105,6,FALSE),"")</x:f>
      </x:c>
      <x:c r="G73" s="40" t="str">
        <x:f>IFERROR(VLOOKUP(C73,'변경사항확인'!$A$6:$R$105,7,FALSE),"")</x:f>
      </x:c>
      <x:c r="H73" s="40" t="str">
        <x:f>IFERROR(VLOOKUP(C73,'변경사항확인'!$A$6:$R$105,10,FALSE),"")</x:f>
      </x:c>
      <x:c r="I73" s="38" t="str"/>
      <x:c r="J73" s="38" t="str"/>
      <x:c r="K73" s="38" t="str"/>
      <x:c r="L73" s="38" t="str"/>
      <x:c r="M73" s="38" t="str"/>
      <x:c r="N73" s="40" t="str">
        <x:f>IFERROR(VLOOKUP(M73,'코드표'!$A$4:$B$6,2,FALSE),"")</x:f>
      </x:c>
      <x:c r="O73" s="38" t="str"/>
      <x:c r="P73" s="38" t="str"/>
      <x:c r="Q73" s="38" t="str"/>
      <x:c r="R73" s="40" t="str">
        <x:f>IFERROR(VLOOKUP(Q73,'코드표'!$A$4:$B$6,2,FALSE),"")</x:f>
      </x:c>
      <x:c r="S73" s="38" t="str"/>
      <x:c r="T73" s="41"/>
      <x:c r="U73" s="38" t="str"/>
      <x:c r="V73" s="41"/>
      <x:c r="W73" s="40" t="str">
        <x:f>IF(A73="","",IF(OR(O73="",S73="",T73=""),"계획 보완",IF(OR(Q73="",V73=""),"조치·공유 확인","평가 완료")))</x:f>
      </x:c>
    </x:row>
    <x:row r="74" ht="52" customHeight="1">
      <x:c r="A74" s="38"/>
      <x:c r="B74" s="41"/>
      <x:c r="C74" s="38" t="str"/>
      <x:c r="D74" s="40" t="str">
        <x:f>IFERROR(VLOOKUP(C74,'변경사항확인'!$A$6:$R$105,3,FALSE),"")</x:f>
      </x:c>
      <x:c r="E74" s="40" t="str">
        <x:f>IFERROR(VLOOKUP(C74,'변경사항확인'!$A$6:$R$105,5,FALSE),"")</x:f>
      </x:c>
      <x:c r="F74" s="40" t="str">
        <x:f>IFERROR(VLOOKUP(C74,'변경사항확인'!$A$6:$R$105,6,FALSE),"")</x:f>
      </x:c>
      <x:c r="G74" s="40" t="str">
        <x:f>IFERROR(VLOOKUP(C74,'변경사항확인'!$A$6:$R$105,7,FALSE),"")</x:f>
      </x:c>
      <x:c r="H74" s="40" t="str">
        <x:f>IFERROR(VLOOKUP(C74,'변경사항확인'!$A$6:$R$105,10,FALSE),"")</x:f>
      </x:c>
      <x:c r="I74" s="38" t="str"/>
      <x:c r="J74" s="38" t="str"/>
      <x:c r="K74" s="38" t="str"/>
      <x:c r="L74" s="38" t="str"/>
      <x:c r="M74" s="38" t="str"/>
      <x:c r="N74" s="40" t="str">
        <x:f>IFERROR(VLOOKUP(M74,'코드표'!$A$4:$B$6,2,FALSE),"")</x:f>
      </x:c>
      <x:c r="O74" s="38" t="str"/>
      <x:c r="P74" s="38" t="str"/>
      <x:c r="Q74" s="38" t="str"/>
      <x:c r="R74" s="40" t="str">
        <x:f>IFERROR(VLOOKUP(Q74,'코드표'!$A$4:$B$6,2,FALSE),"")</x:f>
      </x:c>
      <x:c r="S74" s="38" t="str"/>
      <x:c r="T74" s="41"/>
      <x:c r="U74" s="38" t="str"/>
      <x:c r="V74" s="41"/>
      <x:c r="W74" s="40" t="str">
        <x:f>IF(A74="","",IF(OR(O74="",S74="",T74=""),"계획 보완",IF(OR(Q74="",V74=""),"조치·공유 확인","평가 완료")))</x:f>
      </x:c>
    </x:row>
    <x:row r="75" ht="52" customHeight="1">
      <x:c r="A75" s="38"/>
      <x:c r="B75" s="41"/>
      <x:c r="C75" s="38" t="str"/>
      <x:c r="D75" s="40" t="str">
        <x:f>IFERROR(VLOOKUP(C75,'변경사항확인'!$A$6:$R$105,3,FALSE),"")</x:f>
      </x:c>
      <x:c r="E75" s="40" t="str">
        <x:f>IFERROR(VLOOKUP(C75,'변경사항확인'!$A$6:$R$105,5,FALSE),"")</x:f>
      </x:c>
      <x:c r="F75" s="40" t="str">
        <x:f>IFERROR(VLOOKUP(C75,'변경사항확인'!$A$6:$R$105,6,FALSE),"")</x:f>
      </x:c>
      <x:c r="G75" s="40" t="str">
        <x:f>IFERROR(VLOOKUP(C75,'변경사항확인'!$A$6:$R$105,7,FALSE),"")</x:f>
      </x:c>
      <x:c r="H75" s="40" t="str">
        <x:f>IFERROR(VLOOKUP(C75,'변경사항확인'!$A$6:$R$105,10,FALSE),"")</x:f>
      </x:c>
      <x:c r="I75" s="38" t="str"/>
      <x:c r="J75" s="38" t="str"/>
      <x:c r="K75" s="38" t="str"/>
      <x:c r="L75" s="38" t="str"/>
      <x:c r="M75" s="38" t="str"/>
      <x:c r="N75" s="40" t="str">
        <x:f>IFERROR(VLOOKUP(M75,'코드표'!$A$4:$B$6,2,FALSE),"")</x:f>
      </x:c>
      <x:c r="O75" s="38" t="str"/>
      <x:c r="P75" s="38" t="str"/>
      <x:c r="Q75" s="38" t="str"/>
      <x:c r="R75" s="40" t="str">
        <x:f>IFERROR(VLOOKUP(Q75,'코드표'!$A$4:$B$6,2,FALSE),"")</x:f>
      </x:c>
      <x:c r="S75" s="38" t="str"/>
      <x:c r="T75" s="41"/>
      <x:c r="U75" s="38" t="str"/>
      <x:c r="V75" s="41"/>
      <x:c r="W75" s="40" t="str">
        <x:f>IF(A75="","",IF(OR(O75="",S75="",T75=""),"계획 보완",IF(OR(Q75="",V75=""),"조치·공유 확인","평가 완료")))</x:f>
      </x:c>
    </x:row>
    <x:row r="76" ht="52" customHeight="1">
      <x:c r="A76" s="38"/>
      <x:c r="B76" s="41"/>
      <x:c r="C76" s="38" t="str"/>
      <x:c r="D76" s="40" t="str">
        <x:f>IFERROR(VLOOKUP(C76,'변경사항확인'!$A$6:$R$105,3,FALSE),"")</x:f>
      </x:c>
      <x:c r="E76" s="40" t="str">
        <x:f>IFERROR(VLOOKUP(C76,'변경사항확인'!$A$6:$R$105,5,FALSE),"")</x:f>
      </x:c>
      <x:c r="F76" s="40" t="str">
        <x:f>IFERROR(VLOOKUP(C76,'변경사항확인'!$A$6:$R$105,6,FALSE),"")</x:f>
      </x:c>
      <x:c r="G76" s="40" t="str">
        <x:f>IFERROR(VLOOKUP(C76,'변경사항확인'!$A$6:$R$105,7,FALSE),"")</x:f>
      </x:c>
      <x:c r="H76" s="40" t="str">
        <x:f>IFERROR(VLOOKUP(C76,'변경사항확인'!$A$6:$R$105,10,FALSE),"")</x:f>
      </x:c>
      <x:c r="I76" s="38" t="str"/>
      <x:c r="J76" s="38" t="str"/>
      <x:c r="K76" s="38" t="str"/>
      <x:c r="L76" s="38" t="str"/>
      <x:c r="M76" s="38" t="str"/>
      <x:c r="N76" s="40" t="str">
        <x:f>IFERROR(VLOOKUP(M76,'코드표'!$A$4:$B$6,2,FALSE),"")</x:f>
      </x:c>
      <x:c r="O76" s="38" t="str"/>
      <x:c r="P76" s="38" t="str"/>
      <x:c r="Q76" s="38" t="str"/>
      <x:c r="R76" s="40" t="str">
        <x:f>IFERROR(VLOOKUP(Q76,'코드표'!$A$4:$B$6,2,FALSE),"")</x:f>
      </x:c>
      <x:c r="S76" s="38" t="str"/>
      <x:c r="T76" s="41"/>
      <x:c r="U76" s="38" t="str"/>
      <x:c r="V76" s="41"/>
      <x:c r="W76" s="40" t="str">
        <x:f>IF(A76="","",IF(OR(O76="",S76="",T76=""),"계획 보완",IF(OR(Q76="",V76=""),"조치·공유 확인","평가 완료")))</x:f>
      </x:c>
    </x:row>
    <x:row r="77" ht="52" customHeight="1">
      <x:c r="A77" s="38"/>
      <x:c r="B77" s="41"/>
      <x:c r="C77" s="38" t="str"/>
      <x:c r="D77" s="40" t="str">
        <x:f>IFERROR(VLOOKUP(C77,'변경사항확인'!$A$6:$R$105,3,FALSE),"")</x:f>
      </x:c>
      <x:c r="E77" s="40" t="str">
        <x:f>IFERROR(VLOOKUP(C77,'변경사항확인'!$A$6:$R$105,5,FALSE),"")</x:f>
      </x:c>
      <x:c r="F77" s="40" t="str">
        <x:f>IFERROR(VLOOKUP(C77,'변경사항확인'!$A$6:$R$105,6,FALSE),"")</x:f>
      </x:c>
      <x:c r="G77" s="40" t="str">
        <x:f>IFERROR(VLOOKUP(C77,'변경사항확인'!$A$6:$R$105,7,FALSE),"")</x:f>
      </x:c>
      <x:c r="H77" s="40" t="str">
        <x:f>IFERROR(VLOOKUP(C77,'변경사항확인'!$A$6:$R$105,10,FALSE),"")</x:f>
      </x:c>
      <x:c r="I77" s="38" t="str"/>
      <x:c r="J77" s="38" t="str"/>
      <x:c r="K77" s="38" t="str"/>
      <x:c r="L77" s="38" t="str"/>
      <x:c r="M77" s="38" t="str"/>
      <x:c r="N77" s="40" t="str">
        <x:f>IFERROR(VLOOKUP(M77,'코드표'!$A$4:$B$6,2,FALSE),"")</x:f>
      </x:c>
      <x:c r="O77" s="38" t="str"/>
      <x:c r="P77" s="38" t="str"/>
      <x:c r="Q77" s="38" t="str"/>
      <x:c r="R77" s="40" t="str">
        <x:f>IFERROR(VLOOKUP(Q77,'코드표'!$A$4:$B$6,2,FALSE),"")</x:f>
      </x:c>
      <x:c r="S77" s="38" t="str"/>
      <x:c r="T77" s="41"/>
      <x:c r="U77" s="38" t="str"/>
      <x:c r="V77" s="41"/>
      <x:c r="W77" s="40" t="str">
        <x:f>IF(A77="","",IF(OR(O77="",S77="",T77=""),"계획 보완",IF(OR(Q77="",V77=""),"조치·공유 확인","평가 완료")))</x:f>
      </x:c>
    </x:row>
    <x:row r="78" ht="52" customHeight="1">
      <x:c r="A78" s="38"/>
      <x:c r="B78" s="41"/>
      <x:c r="C78" s="38" t="str"/>
      <x:c r="D78" s="40" t="str">
        <x:f>IFERROR(VLOOKUP(C78,'변경사항확인'!$A$6:$R$105,3,FALSE),"")</x:f>
      </x:c>
      <x:c r="E78" s="40" t="str">
        <x:f>IFERROR(VLOOKUP(C78,'변경사항확인'!$A$6:$R$105,5,FALSE),"")</x:f>
      </x:c>
      <x:c r="F78" s="40" t="str">
        <x:f>IFERROR(VLOOKUP(C78,'변경사항확인'!$A$6:$R$105,6,FALSE),"")</x:f>
      </x:c>
      <x:c r="G78" s="40" t="str">
        <x:f>IFERROR(VLOOKUP(C78,'변경사항확인'!$A$6:$R$105,7,FALSE),"")</x:f>
      </x:c>
      <x:c r="H78" s="40" t="str">
        <x:f>IFERROR(VLOOKUP(C78,'변경사항확인'!$A$6:$R$105,10,FALSE),"")</x:f>
      </x:c>
      <x:c r="I78" s="38" t="str"/>
      <x:c r="J78" s="38" t="str"/>
      <x:c r="K78" s="38" t="str"/>
      <x:c r="L78" s="38" t="str"/>
      <x:c r="M78" s="38" t="str"/>
      <x:c r="N78" s="40" t="str">
        <x:f>IFERROR(VLOOKUP(M78,'코드표'!$A$4:$B$6,2,FALSE),"")</x:f>
      </x:c>
      <x:c r="O78" s="38" t="str"/>
      <x:c r="P78" s="38" t="str"/>
      <x:c r="Q78" s="38" t="str"/>
      <x:c r="R78" s="40" t="str">
        <x:f>IFERROR(VLOOKUP(Q78,'코드표'!$A$4:$B$6,2,FALSE),"")</x:f>
      </x:c>
      <x:c r="S78" s="38" t="str"/>
      <x:c r="T78" s="41"/>
      <x:c r="U78" s="38" t="str"/>
      <x:c r="V78" s="41"/>
      <x:c r="W78" s="40" t="str">
        <x:f>IF(A78="","",IF(OR(O78="",S78="",T78=""),"계획 보완",IF(OR(Q78="",V78=""),"조치·공유 확인","평가 완료")))</x:f>
      </x:c>
    </x:row>
    <x:row r="79" ht="52" customHeight="1">
      <x:c r="A79" s="38"/>
      <x:c r="B79" s="41"/>
      <x:c r="C79" s="38" t="str"/>
      <x:c r="D79" s="40" t="str">
        <x:f>IFERROR(VLOOKUP(C79,'변경사항확인'!$A$6:$R$105,3,FALSE),"")</x:f>
      </x:c>
      <x:c r="E79" s="40" t="str">
        <x:f>IFERROR(VLOOKUP(C79,'변경사항확인'!$A$6:$R$105,5,FALSE),"")</x:f>
      </x:c>
      <x:c r="F79" s="40" t="str">
        <x:f>IFERROR(VLOOKUP(C79,'변경사항확인'!$A$6:$R$105,6,FALSE),"")</x:f>
      </x:c>
      <x:c r="G79" s="40" t="str">
        <x:f>IFERROR(VLOOKUP(C79,'변경사항확인'!$A$6:$R$105,7,FALSE),"")</x:f>
      </x:c>
      <x:c r="H79" s="40" t="str">
        <x:f>IFERROR(VLOOKUP(C79,'변경사항확인'!$A$6:$R$105,10,FALSE),"")</x:f>
      </x:c>
      <x:c r="I79" s="38" t="str"/>
      <x:c r="J79" s="38" t="str"/>
      <x:c r="K79" s="38" t="str"/>
      <x:c r="L79" s="38" t="str"/>
      <x:c r="M79" s="38" t="str"/>
      <x:c r="N79" s="40" t="str">
        <x:f>IFERROR(VLOOKUP(M79,'코드표'!$A$4:$B$6,2,FALSE),"")</x:f>
      </x:c>
      <x:c r="O79" s="38" t="str"/>
      <x:c r="P79" s="38" t="str"/>
      <x:c r="Q79" s="38" t="str"/>
      <x:c r="R79" s="40" t="str">
        <x:f>IFERROR(VLOOKUP(Q79,'코드표'!$A$4:$B$6,2,FALSE),"")</x:f>
      </x:c>
      <x:c r="S79" s="38" t="str"/>
      <x:c r="T79" s="41"/>
      <x:c r="U79" s="38" t="str"/>
      <x:c r="V79" s="41"/>
      <x:c r="W79" s="40" t="str">
        <x:f>IF(A79="","",IF(OR(O79="",S79="",T79=""),"계획 보완",IF(OR(Q79="",V79=""),"조치·공유 확인","평가 완료")))</x:f>
      </x:c>
    </x:row>
    <x:row r="80" ht="52" customHeight="1">
      <x:c r="A80" s="38"/>
      <x:c r="B80" s="41"/>
      <x:c r="C80" s="38" t="str"/>
      <x:c r="D80" s="40" t="str">
        <x:f>IFERROR(VLOOKUP(C80,'변경사항확인'!$A$6:$R$105,3,FALSE),"")</x:f>
      </x:c>
      <x:c r="E80" s="40" t="str">
        <x:f>IFERROR(VLOOKUP(C80,'변경사항확인'!$A$6:$R$105,5,FALSE),"")</x:f>
      </x:c>
      <x:c r="F80" s="40" t="str">
        <x:f>IFERROR(VLOOKUP(C80,'변경사항확인'!$A$6:$R$105,6,FALSE),"")</x:f>
      </x:c>
      <x:c r="G80" s="40" t="str">
        <x:f>IFERROR(VLOOKUP(C80,'변경사항확인'!$A$6:$R$105,7,FALSE),"")</x:f>
      </x:c>
      <x:c r="H80" s="40" t="str">
        <x:f>IFERROR(VLOOKUP(C80,'변경사항확인'!$A$6:$R$105,10,FALSE),"")</x:f>
      </x:c>
      <x:c r="I80" s="38" t="str"/>
      <x:c r="J80" s="38" t="str"/>
      <x:c r="K80" s="38" t="str"/>
      <x:c r="L80" s="38" t="str"/>
      <x:c r="M80" s="38" t="str"/>
      <x:c r="N80" s="40" t="str">
        <x:f>IFERROR(VLOOKUP(M80,'코드표'!$A$4:$B$6,2,FALSE),"")</x:f>
      </x:c>
      <x:c r="O80" s="38" t="str"/>
      <x:c r="P80" s="38" t="str"/>
      <x:c r="Q80" s="38" t="str"/>
      <x:c r="R80" s="40" t="str">
        <x:f>IFERROR(VLOOKUP(Q80,'코드표'!$A$4:$B$6,2,FALSE),"")</x:f>
      </x:c>
      <x:c r="S80" s="38" t="str"/>
      <x:c r="T80" s="41"/>
      <x:c r="U80" s="38" t="str"/>
      <x:c r="V80" s="41"/>
      <x:c r="W80" s="40" t="str">
        <x:f>IF(A80="","",IF(OR(O80="",S80="",T80=""),"계획 보완",IF(OR(Q80="",V80=""),"조치·공유 확인","평가 완료")))</x:f>
      </x:c>
    </x:row>
    <x:row r="81" ht="52" customHeight="1">
      <x:c r="A81" s="38"/>
      <x:c r="B81" s="41"/>
      <x:c r="C81" s="38" t="str"/>
      <x:c r="D81" s="40" t="str">
        <x:f>IFERROR(VLOOKUP(C81,'변경사항확인'!$A$6:$R$105,3,FALSE),"")</x:f>
      </x:c>
      <x:c r="E81" s="40" t="str">
        <x:f>IFERROR(VLOOKUP(C81,'변경사항확인'!$A$6:$R$105,5,FALSE),"")</x:f>
      </x:c>
      <x:c r="F81" s="40" t="str">
        <x:f>IFERROR(VLOOKUP(C81,'변경사항확인'!$A$6:$R$105,6,FALSE),"")</x:f>
      </x:c>
      <x:c r="G81" s="40" t="str">
        <x:f>IFERROR(VLOOKUP(C81,'변경사항확인'!$A$6:$R$105,7,FALSE),"")</x:f>
      </x:c>
      <x:c r="H81" s="40" t="str">
        <x:f>IFERROR(VLOOKUP(C81,'변경사항확인'!$A$6:$R$105,10,FALSE),"")</x:f>
      </x:c>
      <x:c r="I81" s="38" t="str"/>
      <x:c r="J81" s="38" t="str"/>
      <x:c r="K81" s="38" t="str"/>
      <x:c r="L81" s="38" t="str"/>
      <x:c r="M81" s="38" t="str"/>
      <x:c r="N81" s="40" t="str">
        <x:f>IFERROR(VLOOKUP(M81,'코드표'!$A$4:$B$6,2,FALSE),"")</x:f>
      </x:c>
      <x:c r="O81" s="38" t="str"/>
      <x:c r="P81" s="38" t="str"/>
      <x:c r="Q81" s="38" t="str"/>
      <x:c r="R81" s="40" t="str">
        <x:f>IFERROR(VLOOKUP(Q81,'코드표'!$A$4:$B$6,2,FALSE),"")</x:f>
      </x:c>
      <x:c r="S81" s="38" t="str"/>
      <x:c r="T81" s="41"/>
      <x:c r="U81" s="38" t="str"/>
      <x:c r="V81" s="41"/>
      <x:c r="W81" s="40" t="str">
        <x:f>IF(A81="","",IF(OR(O81="",S81="",T81=""),"계획 보완",IF(OR(Q81="",V81=""),"조치·공유 확인","평가 완료")))</x:f>
      </x:c>
    </x:row>
    <x:row r="82" ht="52" customHeight="1">
      <x:c r="A82" s="38"/>
      <x:c r="B82" s="41"/>
      <x:c r="C82" s="38" t="str"/>
      <x:c r="D82" s="40" t="str">
        <x:f>IFERROR(VLOOKUP(C82,'변경사항확인'!$A$6:$R$105,3,FALSE),"")</x:f>
      </x:c>
      <x:c r="E82" s="40" t="str">
        <x:f>IFERROR(VLOOKUP(C82,'변경사항확인'!$A$6:$R$105,5,FALSE),"")</x:f>
      </x:c>
      <x:c r="F82" s="40" t="str">
        <x:f>IFERROR(VLOOKUP(C82,'변경사항확인'!$A$6:$R$105,6,FALSE),"")</x:f>
      </x:c>
      <x:c r="G82" s="40" t="str">
        <x:f>IFERROR(VLOOKUP(C82,'변경사항확인'!$A$6:$R$105,7,FALSE),"")</x:f>
      </x:c>
      <x:c r="H82" s="40" t="str">
        <x:f>IFERROR(VLOOKUP(C82,'변경사항확인'!$A$6:$R$105,10,FALSE),"")</x:f>
      </x:c>
      <x:c r="I82" s="38" t="str"/>
      <x:c r="J82" s="38" t="str"/>
      <x:c r="K82" s="38" t="str"/>
      <x:c r="L82" s="38" t="str"/>
      <x:c r="M82" s="38" t="str"/>
      <x:c r="N82" s="40" t="str">
        <x:f>IFERROR(VLOOKUP(M82,'코드표'!$A$4:$B$6,2,FALSE),"")</x:f>
      </x:c>
      <x:c r="O82" s="38" t="str"/>
      <x:c r="P82" s="38" t="str"/>
      <x:c r="Q82" s="38" t="str"/>
      <x:c r="R82" s="40" t="str">
        <x:f>IFERROR(VLOOKUP(Q82,'코드표'!$A$4:$B$6,2,FALSE),"")</x:f>
      </x:c>
      <x:c r="S82" s="38" t="str"/>
      <x:c r="T82" s="41"/>
      <x:c r="U82" s="38" t="str"/>
      <x:c r="V82" s="41"/>
      <x:c r="W82" s="40" t="str">
        <x:f>IF(A82="","",IF(OR(O82="",S82="",T82=""),"계획 보완",IF(OR(Q82="",V82=""),"조치·공유 확인","평가 완료")))</x:f>
      </x:c>
    </x:row>
    <x:row r="83" ht="52" customHeight="1">
      <x:c r="A83" s="38"/>
      <x:c r="B83" s="41"/>
      <x:c r="C83" s="38" t="str"/>
      <x:c r="D83" s="40" t="str">
        <x:f>IFERROR(VLOOKUP(C83,'변경사항확인'!$A$6:$R$105,3,FALSE),"")</x:f>
      </x:c>
      <x:c r="E83" s="40" t="str">
        <x:f>IFERROR(VLOOKUP(C83,'변경사항확인'!$A$6:$R$105,5,FALSE),"")</x:f>
      </x:c>
      <x:c r="F83" s="40" t="str">
        <x:f>IFERROR(VLOOKUP(C83,'변경사항확인'!$A$6:$R$105,6,FALSE),"")</x:f>
      </x:c>
      <x:c r="G83" s="40" t="str">
        <x:f>IFERROR(VLOOKUP(C83,'변경사항확인'!$A$6:$R$105,7,FALSE),"")</x:f>
      </x:c>
      <x:c r="H83" s="40" t="str">
        <x:f>IFERROR(VLOOKUP(C83,'변경사항확인'!$A$6:$R$105,10,FALSE),"")</x:f>
      </x:c>
      <x:c r="I83" s="38" t="str"/>
      <x:c r="J83" s="38" t="str"/>
      <x:c r="K83" s="38" t="str"/>
      <x:c r="L83" s="38" t="str"/>
      <x:c r="M83" s="38" t="str"/>
      <x:c r="N83" s="40" t="str">
        <x:f>IFERROR(VLOOKUP(M83,'코드표'!$A$4:$B$6,2,FALSE),"")</x:f>
      </x:c>
      <x:c r="O83" s="38" t="str"/>
      <x:c r="P83" s="38" t="str"/>
      <x:c r="Q83" s="38" t="str"/>
      <x:c r="R83" s="40" t="str">
        <x:f>IFERROR(VLOOKUP(Q83,'코드표'!$A$4:$B$6,2,FALSE),"")</x:f>
      </x:c>
      <x:c r="S83" s="38" t="str"/>
      <x:c r="T83" s="41"/>
      <x:c r="U83" s="38" t="str"/>
      <x:c r="V83" s="41"/>
      <x:c r="W83" s="40" t="str">
        <x:f>IF(A83="","",IF(OR(O83="",S83="",T83=""),"계획 보완",IF(OR(Q83="",V83=""),"조치·공유 확인","평가 완료")))</x:f>
      </x:c>
    </x:row>
    <x:row r="84" ht="52" customHeight="1">
      <x:c r="A84" s="38"/>
      <x:c r="B84" s="41"/>
      <x:c r="C84" s="38" t="str"/>
      <x:c r="D84" s="40" t="str">
        <x:f>IFERROR(VLOOKUP(C84,'변경사항확인'!$A$6:$R$105,3,FALSE),"")</x:f>
      </x:c>
      <x:c r="E84" s="40" t="str">
        <x:f>IFERROR(VLOOKUP(C84,'변경사항확인'!$A$6:$R$105,5,FALSE),"")</x:f>
      </x:c>
      <x:c r="F84" s="40" t="str">
        <x:f>IFERROR(VLOOKUP(C84,'변경사항확인'!$A$6:$R$105,6,FALSE),"")</x:f>
      </x:c>
      <x:c r="G84" s="40" t="str">
        <x:f>IFERROR(VLOOKUP(C84,'변경사항확인'!$A$6:$R$105,7,FALSE),"")</x:f>
      </x:c>
      <x:c r="H84" s="40" t="str">
        <x:f>IFERROR(VLOOKUP(C84,'변경사항확인'!$A$6:$R$105,10,FALSE),"")</x:f>
      </x:c>
      <x:c r="I84" s="38" t="str"/>
      <x:c r="J84" s="38" t="str"/>
      <x:c r="K84" s="38" t="str"/>
      <x:c r="L84" s="38" t="str"/>
      <x:c r="M84" s="38" t="str"/>
      <x:c r="N84" s="40" t="str">
        <x:f>IFERROR(VLOOKUP(M84,'코드표'!$A$4:$B$6,2,FALSE),"")</x:f>
      </x:c>
      <x:c r="O84" s="38" t="str"/>
      <x:c r="P84" s="38" t="str"/>
      <x:c r="Q84" s="38" t="str"/>
      <x:c r="R84" s="40" t="str">
        <x:f>IFERROR(VLOOKUP(Q84,'코드표'!$A$4:$B$6,2,FALSE),"")</x:f>
      </x:c>
      <x:c r="S84" s="38" t="str"/>
      <x:c r="T84" s="41"/>
      <x:c r="U84" s="38" t="str"/>
      <x:c r="V84" s="41"/>
      <x:c r="W84" s="40" t="str">
        <x:f>IF(A84="","",IF(OR(O84="",S84="",T84=""),"계획 보완",IF(OR(Q84="",V84=""),"조치·공유 확인","평가 완료")))</x:f>
      </x:c>
    </x:row>
    <x:row r="85" ht="52" customHeight="1">
      <x:c r="A85" s="38"/>
      <x:c r="B85" s="41"/>
      <x:c r="C85" s="38" t="str"/>
      <x:c r="D85" s="40" t="str">
        <x:f>IFERROR(VLOOKUP(C85,'변경사항확인'!$A$6:$R$105,3,FALSE),"")</x:f>
      </x:c>
      <x:c r="E85" s="40" t="str">
        <x:f>IFERROR(VLOOKUP(C85,'변경사항확인'!$A$6:$R$105,5,FALSE),"")</x:f>
      </x:c>
      <x:c r="F85" s="40" t="str">
        <x:f>IFERROR(VLOOKUP(C85,'변경사항확인'!$A$6:$R$105,6,FALSE),"")</x:f>
      </x:c>
      <x:c r="G85" s="40" t="str">
        <x:f>IFERROR(VLOOKUP(C85,'변경사항확인'!$A$6:$R$105,7,FALSE),"")</x:f>
      </x:c>
      <x:c r="H85" s="40" t="str">
        <x:f>IFERROR(VLOOKUP(C85,'변경사항확인'!$A$6:$R$105,10,FALSE),"")</x:f>
      </x:c>
      <x:c r="I85" s="38" t="str"/>
      <x:c r="J85" s="38" t="str"/>
      <x:c r="K85" s="38" t="str"/>
      <x:c r="L85" s="38" t="str"/>
      <x:c r="M85" s="38" t="str"/>
      <x:c r="N85" s="40" t="str">
        <x:f>IFERROR(VLOOKUP(M85,'코드표'!$A$4:$B$6,2,FALSE),"")</x:f>
      </x:c>
      <x:c r="O85" s="38" t="str"/>
      <x:c r="P85" s="38" t="str"/>
      <x:c r="Q85" s="38" t="str"/>
      <x:c r="R85" s="40" t="str">
        <x:f>IFERROR(VLOOKUP(Q85,'코드표'!$A$4:$B$6,2,FALSE),"")</x:f>
      </x:c>
      <x:c r="S85" s="38" t="str"/>
      <x:c r="T85" s="41"/>
      <x:c r="U85" s="38" t="str"/>
      <x:c r="V85" s="41"/>
      <x:c r="W85" s="40" t="str">
        <x:f>IF(A85="","",IF(OR(O85="",S85="",T85=""),"계획 보완",IF(OR(Q85="",V85=""),"조치·공유 확인","평가 완료")))</x:f>
      </x:c>
    </x:row>
    <x:row r="86" ht="52" customHeight="1">
      <x:c r="A86" s="38"/>
      <x:c r="B86" s="41"/>
      <x:c r="C86" s="38" t="str"/>
      <x:c r="D86" s="40" t="str">
        <x:f>IFERROR(VLOOKUP(C86,'변경사항확인'!$A$6:$R$105,3,FALSE),"")</x:f>
      </x:c>
      <x:c r="E86" s="40" t="str">
        <x:f>IFERROR(VLOOKUP(C86,'변경사항확인'!$A$6:$R$105,5,FALSE),"")</x:f>
      </x:c>
      <x:c r="F86" s="40" t="str">
        <x:f>IFERROR(VLOOKUP(C86,'변경사항확인'!$A$6:$R$105,6,FALSE),"")</x:f>
      </x:c>
      <x:c r="G86" s="40" t="str">
        <x:f>IFERROR(VLOOKUP(C86,'변경사항확인'!$A$6:$R$105,7,FALSE),"")</x:f>
      </x:c>
      <x:c r="H86" s="40" t="str">
        <x:f>IFERROR(VLOOKUP(C86,'변경사항확인'!$A$6:$R$105,10,FALSE),"")</x:f>
      </x:c>
      <x:c r="I86" s="38" t="str"/>
      <x:c r="J86" s="38" t="str"/>
      <x:c r="K86" s="38" t="str"/>
      <x:c r="L86" s="38" t="str"/>
      <x:c r="M86" s="38" t="str"/>
      <x:c r="N86" s="40" t="str">
        <x:f>IFERROR(VLOOKUP(M86,'코드표'!$A$4:$B$6,2,FALSE),"")</x:f>
      </x:c>
      <x:c r="O86" s="38" t="str"/>
      <x:c r="P86" s="38" t="str"/>
      <x:c r="Q86" s="38" t="str"/>
      <x:c r="R86" s="40" t="str">
        <x:f>IFERROR(VLOOKUP(Q86,'코드표'!$A$4:$B$6,2,FALSE),"")</x:f>
      </x:c>
      <x:c r="S86" s="38" t="str"/>
      <x:c r="T86" s="41"/>
      <x:c r="U86" s="38" t="str"/>
      <x:c r="V86" s="41"/>
      <x:c r="W86" s="40" t="str">
        <x:f>IF(A86="","",IF(OR(O86="",S86="",T86=""),"계획 보완",IF(OR(Q86="",V86=""),"조치·공유 확인","평가 완료")))</x:f>
      </x:c>
    </x:row>
    <x:row r="87" ht="52" customHeight="1">
      <x:c r="A87" s="38"/>
      <x:c r="B87" s="41"/>
      <x:c r="C87" s="38" t="str"/>
      <x:c r="D87" s="40" t="str">
        <x:f>IFERROR(VLOOKUP(C87,'변경사항확인'!$A$6:$R$105,3,FALSE),"")</x:f>
      </x:c>
      <x:c r="E87" s="40" t="str">
        <x:f>IFERROR(VLOOKUP(C87,'변경사항확인'!$A$6:$R$105,5,FALSE),"")</x:f>
      </x:c>
      <x:c r="F87" s="40" t="str">
        <x:f>IFERROR(VLOOKUP(C87,'변경사항확인'!$A$6:$R$105,6,FALSE),"")</x:f>
      </x:c>
      <x:c r="G87" s="40" t="str">
        <x:f>IFERROR(VLOOKUP(C87,'변경사항확인'!$A$6:$R$105,7,FALSE),"")</x:f>
      </x:c>
      <x:c r="H87" s="40" t="str">
        <x:f>IFERROR(VLOOKUP(C87,'변경사항확인'!$A$6:$R$105,10,FALSE),"")</x:f>
      </x:c>
      <x:c r="I87" s="38" t="str"/>
      <x:c r="J87" s="38" t="str"/>
      <x:c r="K87" s="38" t="str"/>
      <x:c r="L87" s="38" t="str"/>
      <x:c r="M87" s="38" t="str"/>
      <x:c r="N87" s="40" t="str">
        <x:f>IFERROR(VLOOKUP(M87,'코드표'!$A$4:$B$6,2,FALSE),"")</x:f>
      </x:c>
      <x:c r="O87" s="38" t="str"/>
      <x:c r="P87" s="38" t="str"/>
      <x:c r="Q87" s="38" t="str"/>
      <x:c r="R87" s="40" t="str">
        <x:f>IFERROR(VLOOKUP(Q87,'코드표'!$A$4:$B$6,2,FALSE),"")</x:f>
      </x:c>
      <x:c r="S87" s="38" t="str"/>
      <x:c r="T87" s="41"/>
      <x:c r="U87" s="38" t="str"/>
      <x:c r="V87" s="41"/>
      <x:c r="W87" s="40" t="str">
        <x:f>IF(A87="","",IF(OR(O87="",S87="",T87=""),"계획 보완",IF(OR(Q87="",V87=""),"조치·공유 확인","평가 완료")))</x:f>
      </x:c>
    </x:row>
    <x:row r="88" ht="52" customHeight="1">
      <x:c r="A88" s="38"/>
      <x:c r="B88" s="41"/>
      <x:c r="C88" s="38" t="str"/>
      <x:c r="D88" s="40" t="str">
        <x:f>IFERROR(VLOOKUP(C88,'변경사항확인'!$A$6:$R$105,3,FALSE),"")</x:f>
      </x:c>
      <x:c r="E88" s="40" t="str">
        <x:f>IFERROR(VLOOKUP(C88,'변경사항확인'!$A$6:$R$105,5,FALSE),"")</x:f>
      </x:c>
      <x:c r="F88" s="40" t="str">
        <x:f>IFERROR(VLOOKUP(C88,'변경사항확인'!$A$6:$R$105,6,FALSE),"")</x:f>
      </x:c>
      <x:c r="G88" s="40" t="str">
        <x:f>IFERROR(VLOOKUP(C88,'변경사항확인'!$A$6:$R$105,7,FALSE),"")</x:f>
      </x:c>
      <x:c r="H88" s="40" t="str">
        <x:f>IFERROR(VLOOKUP(C88,'변경사항확인'!$A$6:$R$105,10,FALSE),"")</x:f>
      </x:c>
      <x:c r="I88" s="38" t="str"/>
      <x:c r="J88" s="38" t="str"/>
      <x:c r="K88" s="38" t="str"/>
      <x:c r="L88" s="38" t="str"/>
      <x:c r="M88" s="38" t="str"/>
      <x:c r="N88" s="40" t="str">
        <x:f>IFERROR(VLOOKUP(M88,'코드표'!$A$4:$B$6,2,FALSE),"")</x:f>
      </x:c>
      <x:c r="O88" s="38" t="str"/>
      <x:c r="P88" s="38" t="str"/>
      <x:c r="Q88" s="38" t="str"/>
      <x:c r="R88" s="40" t="str">
        <x:f>IFERROR(VLOOKUP(Q88,'코드표'!$A$4:$B$6,2,FALSE),"")</x:f>
      </x:c>
      <x:c r="S88" s="38" t="str"/>
      <x:c r="T88" s="41"/>
      <x:c r="U88" s="38" t="str"/>
      <x:c r="V88" s="41"/>
      <x:c r="W88" s="40" t="str">
        <x:f>IF(A88="","",IF(OR(O88="",S88="",T88=""),"계획 보완",IF(OR(Q88="",V88=""),"조치·공유 확인","평가 완료")))</x:f>
      </x:c>
    </x:row>
    <x:row r="89" ht="52" customHeight="1">
      <x:c r="A89" s="38"/>
      <x:c r="B89" s="41"/>
      <x:c r="C89" s="38" t="str"/>
      <x:c r="D89" s="40" t="str">
        <x:f>IFERROR(VLOOKUP(C89,'변경사항확인'!$A$6:$R$105,3,FALSE),"")</x:f>
      </x:c>
      <x:c r="E89" s="40" t="str">
        <x:f>IFERROR(VLOOKUP(C89,'변경사항확인'!$A$6:$R$105,5,FALSE),"")</x:f>
      </x:c>
      <x:c r="F89" s="40" t="str">
        <x:f>IFERROR(VLOOKUP(C89,'변경사항확인'!$A$6:$R$105,6,FALSE),"")</x:f>
      </x:c>
      <x:c r="G89" s="40" t="str">
        <x:f>IFERROR(VLOOKUP(C89,'변경사항확인'!$A$6:$R$105,7,FALSE),"")</x:f>
      </x:c>
      <x:c r="H89" s="40" t="str">
        <x:f>IFERROR(VLOOKUP(C89,'변경사항확인'!$A$6:$R$105,10,FALSE),"")</x:f>
      </x:c>
      <x:c r="I89" s="38" t="str"/>
      <x:c r="J89" s="38" t="str"/>
      <x:c r="K89" s="38" t="str"/>
      <x:c r="L89" s="38" t="str"/>
      <x:c r="M89" s="38" t="str"/>
      <x:c r="N89" s="40" t="str">
        <x:f>IFERROR(VLOOKUP(M89,'코드표'!$A$4:$B$6,2,FALSE),"")</x:f>
      </x:c>
      <x:c r="O89" s="38" t="str"/>
      <x:c r="P89" s="38" t="str"/>
      <x:c r="Q89" s="38" t="str"/>
      <x:c r="R89" s="40" t="str">
        <x:f>IFERROR(VLOOKUP(Q89,'코드표'!$A$4:$B$6,2,FALSE),"")</x:f>
      </x:c>
      <x:c r="S89" s="38" t="str"/>
      <x:c r="T89" s="41"/>
      <x:c r="U89" s="38" t="str"/>
      <x:c r="V89" s="41"/>
      <x:c r="W89" s="40" t="str">
        <x:f>IF(A89="","",IF(OR(O89="",S89="",T89=""),"계획 보완",IF(OR(Q89="",V89=""),"조치·공유 확인","평가 완료")))</x:f>
      </x:c>
    </x:row>
    <x:row r="90" ht="52" customHeight="1">
      <x:c r="A90" s="38"/>
      <x:c r="B90" s="41"/>
      <x:c r="C90" s="38" t="str"/>
      <x:c r="D90" s="40" t="str">
        <x:f>IFERROR(VLOOKUP(C90,'변경사항확인'!$A$6:$R$105,3,FALSE),"")</x:f>
      </x:c>
      <x:c r="E90" s="40" t="str">
        <x:f>IFERROR(VLOOKUP(C90,'변경사항확인'!$A$6:$R$105,5,FALSE),"")</x:f>
      </x:c>
      <x:c r="F90" s="40" t="str">
        <x:f>IFERROR(VLOOKUP(C90,'변경사항확인'!$A$6:$R$105,6,FALSE),"")</x:f>
      </x:c>
      <x:c r="G90" s="40" t="str">
        <x:f>IFERROR(VLOOKUP(C90,'변경사항확인'!$A$6:$R$105,7,FALSE),"")</x:f>
      </x:c>
      <x:c r="H90" s="40" t="str">
        <x:f>IFERROR(VLOOKUP(C90,'변경사항확인'!$A$6:$R$105,10,FALSE),"")</x:f>
      </x:c>
      <x:c r="I90" s="38" t="str"/>
      <x:c r="J90" s="38" t="str"/>
      <x:c r="K90" s="38" t="str"/>
      <x:c r="L90" s="38" t="str"/>
      <x:c r="M90" s="38" t="str"/>
      <x:c r="N90" s="40" t="str">
        <x:f>IFERROR(VLOOKUP(M90,'코드표'!$A$4:$B$6,2,FALSE),"")</x:f>
      </x:c>
      <x:c r="O90" s="38" t="str"/>
      <x:c r="P90" s="38" t="str"/>
      <x:c r="Q90" s="38" t="str"/>
      <x:c r="R90" s="40" t="str">
        <x:f>IFERROR(VLOOKUP(Q90,'코드표'!$A$4:$B$6,2,FALSE),"")</x:f>
      </x:c>
      <x:c r="S90" s="38" t="str"/>
      <x:c r="T90" s="41"/>
      <x:c r="U90" s="38" t="str"/>
      <x:c r="V90" s="41"/>
      <x:c r="W90" s="40" t="str">
        <x:f>IF(A90="","",IF(OR(O90="",S90="",T90=""),"계획 보완",IF(OR(Q90="",V90=""),"조치·공유 확인","평가 완료")))</x:f>
      </x:c>
    </x:row>
    <x:row r="91" ht="52" customHeight="1">
      <x:c r="A91" s="38"/>
      <x:c r="B91" s="41"/>
      <x:c r="C91" s="38" t="str"/>
      <x:c r="D91" s="40" t="str">
        <x:f>IFERROR(VLOOKUP(C91,'변경사항확인'!$A$6:$R$105,3,FALSE),"")</x:f>
      </x:c>
      <x:c r="E91" s="40" t="str">
        <x:f>IFERROR(VLOOKUP(C91,'변경사항확인'!$A$6:$R$105,5,FALSE),"")</x:f>
      </x:c>
      <x:c r="F91" s="40" t="str">
        <x:f>IFERROR(VLOOKUP(C91,'변경사항확인'!$A$6:$R$105,6,FALSE),"")</x:f>
      </x:c>
      <x:c r="G91" s="40" t="str">
        <x:f>IFERROR(VLOOKUP(C91,'변경사항확인'!$A$6:$R$105,7,FALSE),"")</x:f>
      </x:c>
      <x:c r="H91" s="40" t="str">
        <x:f>IFERROR(VLOOKUP(C91,'변경사항확인'!$A$6:$R$105,10,FALSE),"")</x:f>
      </x:c>
      <x:c r="I91" s="38" t="str"/>
      <x:c r="J91" s="38" t="str"/>
      <x:c r="K91" s="38" t="str"/>
      <x:c r="L91" s="38" t="str"/>
      <x:c r="M91" s="38" t="str"/>
      <x:c r="N91" s="40" t="str">
        <x:f>IFERROR(VLOOKUP(M91,'코드표'!$A$4:$B$6,2,FALSE),"")</x:f>
      </x:c>
      <x:c r="O91" s="38" t="str"/>
      <x:c r="P91" s="38" t="str"/>
      <x:c r="Q91" s="38" t="str"/>
      <x:c r="R91" s="40" t="str">
        <x:f>IFERROR(VLOOKUP(Q91,'코드표'!$A$4:$B$6,2,FALSE),"")</x:f>
      </x:c>
      <x:c r="S91" s="38" t="str"/>
      <x:c r="T91" s="41"/>
      <x:c r="U91" s="38" t="str"/>
      <x:c r="V91" s="41"/>
      <x:c r="W91" s="40" t="str">
        <x:f>IF(A91="","",IF(OR(O91="",S91="",T91=""),"계획 보완",IF(OR(Q91="",V91=""),"조치·공유 확인","평가 완료")))</x:f>
      </x:c>
    </x:row>
    <x:row r="92" ht="52" customHeight="1">
      <x:c r="A92" s="38"/>
      <x:c r="B92" s="41"/>
      <x:c r="C92" s="38" t="str"/>
      <x:c r="D92" s="40" t="str">
        <x:f>IFERROR(VLOOKUP(C92,'변경사항확인'!$A$6:$R$105,3,FALSE),"")</x:f>
      </x:c>
      <x:c r="E92" s="40" t="str">
        <x:f>IFERROR(VLOOKUP(C92,'변경사항확인'!$A$6:$R$105,5,FALSE),"")</x:f>
      </x:c>
      <x:c r="F92" s="40" t="str">
        <x:f>IFERROR(VLOOKUP(C92,'변경사항확인'!$A$6:$R$105,6,FALSE),"")</x:f>
      </x:c>
      <x:c r="G92" s="40" t="str">
        <x:f>IFERROR(VLOOKUP(C92,'변경사항확인'!$A$6:$R$105,7,FALSE),"")</x:f>
      </x:c>
      <x:c r="H92" s="40" t="str">
        <x:f>IFERROR(VLOOKUP(C92,'변경사항확인'!$A$6:$R$105,10,FALSE),"")</x:f>
      </x:c>
      <x:c r="I92" s="38" t="str"/>
      <x:c r="J92" s="38" t="str"/>
      <x:c r="K92" s="38" t="str"/>
      <x:c r="L92" s="38" t="str"/>
      <x:c r="M92" s="38" t="str"/>
      <x:c r="N92" s="40" t="str">
        <x:f>IFERROR(VLOOKUP(M92,'코드표'!$A$4:$B$6,2,FALSE),"")</x:f>
      </x:c>
      <x:c r="O92" s="38" t="str"/>
      <x:c r="P92" s="38" t="str"/>
      <x:c r="Q92" s="38" t="str"/>
      <x:c r="R92" s="40" t="str">
        <x:f>IFERROR(VLOOKUP(Q92,'코드표'!$A$4:$B$6,2,FALSE),"")</x:f>
      </x:c>
      <x:c r="S92" s="38" t="str"/>
      <x:c r="T92" s="41"/>
      <x:c r="U92" s="38" t="str"/>
      <x:c r="V92" s="41"/>
      <x:c r="W92" s="40" t="str">
        <x:f>IF(A92="","",IF(OR(O92="",S92="",T92=""),"계획 보완",IF(OR(Q92="",V92=""),"조치·공유 확인","평가 완료")))</x:f>
      </x:c>
    </x:row>
    <x:row r="93" ht="52" customHeight="1">
      <x:c r="A93" s="38"/>
      <x:c r="B93" s="41"/>
      <x:c r="C93" s="38" t="str"/>
      <x:c r="D93" s="40" t="str">
        <x:f>IFERROR(VLOOKUP(C93,'변경사항확인'!$A$6:$R$105,3,FALSE),"")</x:f>
      </x:c>
      <x:c r="E93" s="40" t="str">
        <x:f>IFERROR(VLOOKUP(C93,'변경사항확인'!$A$6:$R$105,5,FALSE),"")</x:f>
      </x:c>
      <x:c r="F93" s="40" t="str">
        <x:f>IFERROR(VLOOKUP(C93,'변경사항확인'!$A$6:$R$105,6,FALSE),"")</x:f>
      </x:c>
      <x:c r="G93" s="40" t="str">
        <x:f>IFERROR(VLOOKUP(C93,'변경사항확인'!$A$6:$R$105,7,FALSE),"")</x:f>
      </x:c>
      <x:c r="H93" s="40" t="str">
        <x:f>IFERROR(VLOOKUP(C93,'변경사항확인'!$A$6:$R$105,10,FALSE),"")</x:f>
      </x:c>
      <x:c r="I93" s="38" t="str"/>
      <x:c r="J93" s="38" t="str"/>
      <x:c r="K93" s="38" t="str"/>
      <x:c r="L93" s="38" t="str"/>
      <x:c r="M93" s="38" t="str"/>
      <x:c r="N93" s="40" t="str">
        <x:f>IFERROR(VLOOKUP(M93,'코드표'!$A$4:$B$6,2,FALSE),"")</x:f>
      </x:c>
      <x:c r="O93" s="38" t="str"/>
      <x:c r="P93" s="38" t="str"/>
      <x:c r="Q93" s="38" t="str"/>
      <x:c r="R93" s="40" t="str">
        <x:f>IFERROR(VLOOKUP(Q93,'코드표'!$A$4:$B$6,2,FALSE),"")</x:f>
      </x:c>
      <x:c r="S93" s="38" t="str"/>
      <x:c r="T93" s="41"/>
      <x:c r="U93" s="38" t="str"/>
      <x:c r="V93" s="41"/>
      <x:c r="W93" s="40" t="str">
        <x:f>IF(A93="","",IF(OR(O93="",S93="",T93=""),"계획 보완",IF(OR(Q93="",V93=""),"조치·공유 확인","평가 완료")))</x:f>
      </x:c>
    </x:row>
    <x:row r="94" ht="52" customHeight="1">
      <x:c r="A94" s="38"/>
      <x:c r="B94" s="41"/>
      <x:c r="C94" s="38" t="str"/>
      <x:c r="D94" s="40" t="str">
        <x:f>IFERROR(VLOOKUP(C94,'변경사항확인'!$A$6:$R$105,3,FALSE),"")</x:f>
      </x:c>
      <x:c r="E94" s="40" t="str">
        <x:f>IFERROR(VLOOKUP(C94,'변경사항확인'!$A$6:$R$105,5,FALSE),"")</x:f>
      </x:c>
      <x:c r="F94" s="40" t="str">
        <x:f>IFERROR(VLOOKUP(C94,'변경사항확인'!$A$6:$R$105,6,FALSE),"")</x:f>
      </x:c>
      <x:c r="G94" s="40" t="str">
        <x:f>IFERROR(VLOOKUP(C94,'변경사항확인'!$A$6:$R$105,7,FALSE),"")</x:f>
      </x:c>
      <x:c r="H94" s="40" t="str">
        <x:f>IFERROR(VLOOKUP(C94,'변경사항확인'!$A$6:$R$105,10,FALSE),"")</x:f>
      </x:c>
      <x:c r="I94" s="38" t="str"/>
      <x:c r="J94" s="38" t="str"/>
      <x:c r="K94" s="38" t="str"/>
      <x:c r="L94" s="38" t="str"/>
      <x:c r="M94" s="38" t="str"/>
      <x:c r="N94" s="40" t="str">
        <x:f>IFERROR(VLOOKUP(M94,'코드표'!$A$4:$B$6,2,FALSE),"")</x:f>
      </x:c>
      <x:c r="O94" s="38" t="str"/>
      <x:c r="P94" s="38" t="str"/>
      <x:c r="Q94" s="38" t="str"/>
      <x:c r="R94" s="40" t="str">
        <x:f>IFERROR(VLOOKUP(Q94,'코드표'!$A$4:$B$6,2,FALSE),"")</x:f>
      </x:c>
      <x:c r="S94" s="38" t="str"/>
      <x:c r="T94" s="41"/>
      <x:c r="U94" s="38" t="str"/>
      <x:c r="V94" s="41"/>
      <x:c r="W94" s="40" t="str">
        <x:f>IF(A94="","",IF(OR(O94="",S94="",T94=""),"계획 보완",IF(OR(Q94="",V94=""),"조치·공유 확인","평가 완료")))</x:f>
      </x:c>
    </x:row>
    <x:row r="95" ht="52" customHeight="1">
      <x:c r="A95" s="38"/>
      <x:c r="B95" s="41"/>
      <x:c r="C95" s="38" t="str"/>
      <x:c r="D95" s="40" t="str">
        <x:f>IFERROR(VLOOKUP(C95,'변경사항확인'!$A$6:$R$105,3,FALSE),"")</x:f>
      </x:c>
      <x:c r="E95" s="40" t="str">
        <x:f>IFERROR(VLOOKUP(C95,'변경사항확인'!$A$6:$R$105,5,FALSE),"")</x:f>
      </x:c>
      <x:c r="F95" s="40" t="str">
        <x:f>IFERROR(VLOOKUP(C95,'변경사항확인'!$A$6:$R$105,6,FALSE),"")</x:f>
      </x:c>
      <x:c r="G95" s="40" t="str">
        <x:f>IFERROR(VLOOKUP(C95,'변경사항확인'!$A$6:$R$105,7,FALSE),"")</x:f>
      </x:c>
      <x:c r="H95" s="40" t="str">
        <x:f>IFERROR(VLOOKUP(C95,'변경사항확인'!$A$6:$R$105,10,FALSE),"")</x:f>
      </x:c>
      <x:c r="I95" s="38" t="str"/>
      <x:c r="J95" s="38" t="str"/>
      <x:c r="K95" s="38" t="str"/>
      <x:c r="L95" s="38" t="str"/>
      <x:c r="M95" s="38" t="str"/>
      <x:c r="N95" s="40" t="str">
        <x:f>IFERROR(VLOOKUP(M95,'코드표'!$A$4:$B$6,2,FALSE),"")</x:f>
      </x:c>
      <x:c r="O95" s="38" t="str"/>
      <x:c r="P95" s="38" t="str"/>
      <x:c r="Q95" s="38" t="str"/>
      <x:c r="R95" s="40" t="str">
        <x:f>IFERROR(VLOOKUP(Q95,'코드표'!$A$4:$B$6,2,FALSE),"")</x:f>
      </x:c>
      <x:c r="S95" s="38" t="str"/>
      <x:c r="T95" s="41"/>
      <x:c r="U95" s="38" t="str"/>
      <x:c r="V95" s="41"/>
      <x:c r="W95" s="40" t="str">
        <x:f>IF(A95="","",IF(OR(O95="",S95="",T95=""),"계획 보완",IF(OR(Q95="",V95=""),"조치·공유 확인","평가 완료")))</x:f>
      </x:c>
    </x:row>
    <x:row r="96" ht="52" customHeight="1">
      <x:c r="A96" s="38"/>
      <x:c r="B96" s="41"/>
      <x:c r="C96" s="38" t="str"/>
      <x:c r="D96" s="40" t="str">
        <x:f>IFERROR(VLOOKUP(C96,'변경사항확인'!$A$6:$R$105,3,FALSE),"")</x:f>
      </x:c>
      <x:c r="E96" s="40" t="str">
        <x:f>IFERROR(VLOOKUP(C96,'변경사항확인'!$A$6:$R$105,5,FALSE),"")</x:f>
      </x:c>
      <x:c r="F96" s="40" t="str">
        <x:f>IFERROR(VLOOKUP(C96,'변경사항확인'!$A$6:$R$105,6,FALSE),"")</x:f>
      </x:c>
      <x:c r="G96" s="40" t="str">
        <x:f>IFERROR(VLOOKUP(C96,'변경사항확인'!$A$6:$R$105,7,FALSE),"")</x:f>
      </x:c>
      <x:c r="H96" s="40" t="str">
        <x:f>IFERROR(VLOOKUP(C96,'변경사항확인'!$A$6:$R$105,10,FALSE),"")</x:f>
      </x:c>
      <x:c r="I96" s="38" t="str"/>
      <x:c r="J96" s="38" t="str"/>
      <x:c r="K96" s="38" t="str"/>
      <x:c r="L96" s="38" t="str"/>
      <x:c r="M96" s="38" t="str"/>
      <x:c r="N96" s="40" t="str">
        <x:f>IFERROR(VLOOKUP(M96,'코드표'!$A$4:$B$6,2,FALSE),"")</x:f>
      </x:c>
      <x:c r="O96" s="38" t="str"/>
      <x:c r="P96" s="38" t="str"/>
      <x:c r="Q96" s="38" t="str"/>
      <x:c r="R96" s="40" t="str">
        <x:f>IFERROR(VLOOKUP(Q96,'코드표'!$A$4:$B$6,2,FALSE),"")</x:f>
      </x:c>
      <x:c r="S96" s="38" t="str"/>
      <x:c r="T96" s="41"/>
      <x:c r="U96" s="38" t="str"/>
      <x:c r="V96" s="41"/>
      <x:c r="W96" s="40" t="str">
        <x:f>IF(A96="","",IF(OR(O96="",S96="",T96=""),"계획 보완",IF(OR(Q96="",V96=""),"조치·공유 확인","평가 완료")))</x:f>
      </x:c>
    </x:row>
    <x:row r="97" ht="52" customHeight="1">
      <x:c r="A97" s="38"/>
      <x:c r="B97" s="41"/>
      <x:c r="C97" s="38" t="str"/>
      <x:c r="D97" s="40" t="str">
        <x:f>IFERROR(VLOOKUP(C97,'변경사항확인'!$A$6:$R$105,3,FALSE),"")</x:f>
      </x:c>
      <x:c r="E97" s="40" t="str">
        <x:f>IFERROR(VLOOKUP(C97,'변경사항확인'!$A$6:$R$105,5,FALSE),"")</x:f>
      </x:c>
      <x:c r="F97" s="40" t="str">
        <x:f>IFERROR(VLOOKUP(C97,'변경사항확인'!$A$6:$R$105,6,FALSE),"")</x:f>
      </x:c>
      <x:c r="G97" s="40" t="str">
        <x:f>IFERROR(VLOOKUP(C97,'변경사항확인'!$A$6:$R$105,7,FALSE),"")</x:f>
      </x:c>
      <x:c r="H97" s="40" t="str">
        <x:f>IFERROR(VLOOKUP(C97,'변경사항확인'!$A$6:$R$105,10,FALSE),"")</x:f>
      </x:c>
      <x:c r="I97" s="38" t="str"/>
      <x:c r="J97" s="38" t="str"/>
      <x:c r="K97" s="38" t="str"/>
      <x:c r="L97" s="38" t="str"/>
      <x:c r="M97" s="38" t="str"/>
      <x:c r="N97" s="40" t="str">
        <x:f>IFERROR(VLOOKUP(M97,'코드표'!$A$4:$B$6,2,FALSE),"")</x:f>
      </x:c>
      <x:c r="O97" s="38" t="str"/>
      <x:c r="P97" s="38" t="str"/>
      <x:c r="Q97" s="38" t="str"/>
      <x:c r="R97" s="40" t="str">
        <x:f>IFERROR(VLOOKUP(Q97,'코드표'!$A$4:$B$6,2,FALSE),"")</x:f>
      </x:c>
      <x:c r="S97" s="38" t="str"/>
      <x:c r="T97" s="41"/>
      <x:c r="U97" s="38" t="str"/>
      <x:c r="V97" s="41"/>
      <x:c r="W97" s="40" t="str">
        <x:f>IF(A97="","",IF(OR(O97="",S97="",T97=""),"계획 보완",IF(OR(Q97="",V97=""),"조치·공유 확인","평가 완료")))</x:f>
      </x:c>
    </x:row>
    <x:row r="98" ht="52" customHeight="1">
      <x:c r="A98" s="38"/>
      <x:c r="B98" s="41"/>
      <x:c r="C98" s="38" t="str"/>
      <x:c r="D98" s="40" t="str">
        <x:f>IFERROR(VLOOKUP(C98,'변경사항확인'!$A$6:$R$105,3,FALSE),"")</x:f>
      </x:c>
      <x:c r="E98" s="40" t="str">
        <x:f>IFERROR(VLOOKUP(C98,'변경사항확인'!$A$6:$R$105,5,FALSE),"")</x:f>
      </x:c>
      <x:c r="F98" s="40" t="str">
        <x:f>IFERROR(VLOOKUP(C98,'변경사항확인'!$A$6:$R$105,6,FALSE),"")</x:f>
      </x:c>
      <x:c r="G98" s="40" t="str">
        <x:f>IFERROR(VLOOKUP(C98,'변경사항확인'!$A$6:$R$105,7,FALSE),"")</x:f>
      </x:c>
      <x:c r="H98" s="40" t="str">
        <x:f>IFERROR(VLOOKUP(C98,'변경사항확인'!$A$6:$R$105,10,FALSE),"")</x:f>
      </x:c>
      <x:c r="I98" s="38" t="str"/>
      <x:c r="J98" s="38" t="str"/>
      <x:c r="K98" s="38" t="str"/>
      <x:c r="L98" s="38" t="str"/>
      <x:c r="M98" s="38" t="str"/>
      <x:c r="N98" s="40" t="str">
        <x:f>IFERROR(VLOOKUP(M98,'코드표'!$A$4:$B$6,2,FALSE),"")</x:f>
      </x:c>
      <x:c r="O98" s="38" t="str"/>
      <x:c r="P98" s="38" t="str"/>
      <x:c r="Q98" s="38" t="str"/>
      <x:c r="R98" s="40" t="str">
        <x:f>IFERROR(VLOOKUP(Q98,'코드표'!$A$4:$B$6,2,FALSE),"")</x:f>
      </x:c>
      <x:c r="S98" s="38" t="str"/>
      <x:c r="T98" s="41"/>
      <x:c r="U98" s="38" t="str"/>
      <x:c r="V98" s="41"/>
      <x:c r="W98" s="40" t="str">
        <x:f>IF(A98="","",IF(OR(O98="",S98="",T98=""),"계획 보완",IF(OR(Q98="",V98=""),"조치·공유 확인","평가 완료")))</x:f>
      </x:c>
    </x:row>
    <x:row r="99" ht="52" customHeight="1">
      <x:c r="A99" s="38"/>
      <x:c r="B99" s="41"/>
      <x:c r="C99" s="38" t="str"/>
      <x:c r="D99" s="40" t="str">
        <x:f>IFERROR(VLOOKUP(C99,'변경사항확인'!$A$6:$R$105,3,FALSE),"")</x:f>
      </x:c>
      <x:c r="E99" s="40" t="str">
        <x:f>IFERROR(VLOOKUP(C99,'변경사항확인'!$A$6:$R$105,5,FALSE),"")</x:f>
      </x:c>
      <x:c r="F99" s="40" t="str">
        <x:f>IFERROR(VLOOKUP(C99,'변경사항확인'!$A$6:$R$105,6,FALSE),"")</x:f>
      </x:c>
      <x:c r="G99" s="40" t="str">
        <x:f>IFERROR(VLOOKUP(C99,'변경사항확인'!$A$6:$R$105,7,FALSE),"")</x:f>
      </x:c>
      <x:c r="H99" s="40" t="str">
        <x:f>IFERROR(VLOOKUP(C99,'변경사항확인'!$A$6:$R$105,10,FALSE),"")</x:f>
      </x:c>
      <x:c r="I99" s="38" t="str"/>
      <x:c r="J99" s="38" t="str"/>
      <x:c r="K99" s="38" t="str"/>
      <x:c r="L99" s="38" t="str"/>
      <x:c r="M99" s="38" t="str"/>
      <x:c r="N99" s="40" t="str">
        <x:f>IFERROR(VLOOKUP(M99,'코드표'!$A$4:$B$6,2,FALSE),"")</x:f>
      </x:c>
      <x:c r="O99" s="38" t="str"/>
      <x:c r="P99" s="38" t="str"/>
      <x:c r="Q99" s="38" t="str"/>
      <x:c r="R99" s="40" t="str">
        <x:f>IFERROR(VLOOKUP(Q99,'코드표'!$A$4:$B$6,2,FALSE),"")</x:f>
      </x:c>
      <x:c r="S99" s="38" t="str"/>
      <x:c r="T99" s="41"/>
      <x:c r="U99" s="38" t="str"/>
      <x:c r="V99" s="41"/>
      <x:c r="W99" s="40" t="str">
        <x:f>IF(A99="","",IF(OR(O99="",S99="",T99=""),"계획 보완",IF(OR(Q99="",V99=""),"조치·공유 확인","평가 완료")))</x:f>
      </x:c>
    </x:row>
    <x:row r="100" ht="52" customHeight="1">
      <x:c r="A100" s="38"/>
      <x:c r="B100" s="41"/>
      <x:c r="C100" s="38" t="str"/>
      <x:c r="D100" s="40" t="str">
        <x:f>IFERROR(VLOOKUP(C100,'변경사항확인'!$A$6:$R$105,3,FALSE),"")</x:f>
      </x:c>
      <x:c r="E100" s="40" t="str">
        <x:f>IFERROR(VLOOKUP(C100,'변경사항확인'!$A$6:$R$105,5,FALSE),"")</x:f>
      </x:c>
      <x:c r="F100" s="40" t="str">
        <x:f>IFERROR(VLOOKUP(C100,'변경사항확인'!$A$6:$R$105,6,FALSE),"")</x:f>
      </x:c>
      <x:c r="G100" s="40" t="str">
        <x:f>IFERROR(VLOOKUP(C100,'변경사항확인'!$A$6:$R$105,7,FALSE),"")</x:f>
      </x:c>
      <x:c r="H100" s="40" t="str">
        <x:f>IFERROR(VLOOKUP(C100,'변경사항확인'!$A$6:$R$105,10,FALSE),"")</x:f>
      </x:c>
      <x:c r="I100" s="38" t="str"/>
      <x:c r="J100" s="38" t="str"/>
      <x:c r="K100" s="38" t="str"/>
      <x:c r="L100" s="38" t="str"/>
      <x:c r="M100" s="38" t="str"/>
      <x:c r="N100" s="40" t="str">
        <x:f>IFERROR(VLOOKUP(M100,'코드표'!$A$4:$B$6,2,FALSE),"")</x:f>
      </x:c>
      <x:c r="O100" s="38" t="str"/>
      <x:c r="P100" s="38" t="str"/>
      <x:c r="Q100" s="38" t="str"/>
      <x:c r="R100" s="40" t="str">
        <x:f>IFERROR(VLOOKUP(Q100,'코드표'!$A$4:$B$6,2,FALSE),"")</x:f>
      </x:c>
      <x:c r="S100" s="38" t="str"/>
      <x:c r="T100" s="41"/>
      <x:c r="U100" s="38" t="str"/>
      <x:c r="V100" s="41"/>
      <x:c r="W100" s="40" t="str">
        <x:f>IF(A100="","",IF(OR(O100="",S100="",T100=""),"계획 보완",IF(OR(Q100="",V100=""),"조치·공유 확인","평가 완료")))</x:f>
      </x:c>
    </x:row>
    <x:row r="101" ht="52" customHeight="1">
      <x:c r="A101" s="38"/>
      <x:c r="B101" s="41"/>
      <x:c r="C101" s="38" t="str"/>
      <x:c r="D101" s="40" t="str">
        <x:f>IFERROR(VLOOKUP(C101,'변경사항확인'!$A$6:$R$105,3,FALSE),"")</x:f>
      </x:c>
      <x:c r="E101" s="40" t="str">
        <x:f>IFERROR(VLOOKUP(C101,'변경사항확인'!$A$6:$R$105,5,FALSE),"")</x:f>
      </x:c>
      <x:c r="F101" s="40" t="str">
        <x:f>IFERROR(VLOOKUP(C101,'변경사항확인'!$A$6:$R$105,6,FALSE),"")</x:f>
      </x:c>
      <x:c r="G101" s="40" t="str">
        <x:f>IFERROR(VLOOKUP(C101,'변경사항확인'!$A$6:$R$105,7,FALSE),"")</x:f>
      </x:c>
      <x:c r="H101" s="40" t="str">
        <x:f>IFERROR(VLOOKUP(C101,'변경사항확인'!$A$6:$R$105,10,FALSE),"")</x:f>
      </x:c>
      <x:c r="I101" s="38" t="str"/>
      <x:c r="J101" s="38" t="str"/>
      <x:c r="K101" s="38" t="str"/>
      <x:c r="L101" s="38" t="str"/>
      <x:c r="M101" s="38" t="str"/>
      <x:c r="N101" s="40" t="str">
        <x:f>IFERROR(VLOOKUP(M101,'코드표'!$A$4:$B$6,2,FALSE),"")</x:f>
      </x:c>
      <x:c r="O101" s="38" t="str"/>
      <x:c r="P101" s="38" t="str"/>
      <x:c r="Q101" s="38" t="str"/>
      <x:c r="R101" s="40" t="str">
        <x:f>IFERROR(VLOOKUP(Q101,'코드표'!$A$4:$B$6,2,FALSE),"")</x:f>
      </x:c>
      <x:c r="S101" s="38" t="str"/>
      <x:c r="T101" s="41"/>
      <x:c r="U101" s="38" t="str"/>
      <x:c r="V101" s="41"/>
      <x:c r="W101" s="40" t="str">
        <x:f>IF(A101="","",IF(OR(O101="",S101="",T101=""),"계획 보완",IF(OR(Q101="",V101=""),"조치·공유 확인","평가 완료")))</x:f>
      </x:c>
    </x:row>
    <x:row r="102" ht="52" customHeight="1">
      <x:c r="A102" s="38"/>
      <x:c r="B102" s="41"/>
      <x:c r="C102" s="38" t="str"/>
      <x:c r="D102" s="40" t="str">
        <x:f>IFERROR(VLOOKUP(C102,'변경사항확인'!$A$6:$R$105,3,FALSE),"")</x:f>
      </x:c>
      <x:c r="E102" s="40" t="str">
        <x:f>IFERROR(VLOOKUP(C102,'변경사항확인'!$A$6:$R$105,5,FALSE),"")</x:f>
      </x:c>
      <x:c r="F102" s="40" t="str">
        <x:f>IFERROR(VLOOKUP(C102,'변경사항확인'!$A$6:$R$105,6,FALSE),"")</x:f>
      </x:c>
      <x:c r="G102" s="40" t="str">
        <x:f>IFERROR(VLOOKUP(C102,'변경사항확인'!$A$6:$R$105,7,FALSE),"")</x:f>
      </x:c>
      <x:c r="H102" s="40" t="str">
        <x:f>IFERROR(VLOOKUP(C102,'변경사항확인'!$A$6:$R$105,10,FALSE),"")</x:f>
      </x:c>
      <x:c r="I102" s="38" t="str"/>
      <x:c r="J102" s="38" t="str"/>
      <x:c r="K102" s="38" t="str"/>
      <x:c r="L102" s="38" t="str"/>
      <x:c r="M102" s="38" t="str"/>
      <x:c r="N102" s="40" t="str">
        <x:f>IFERROR(VLOOKUP(M102,'코드표'!$A$4:$B$6,2,FALSE),"")</x:f>
      </x:c>
      <x:c r="O102" s="38" t="str"/>
      <x:c r="P102" s="38" t="str"/>
      <x:c r="Q102" s="38" t="str"/>
      <x:c r="R102" s="40" t="str">
        <x:f>IFERROR(VLOOKUP(Q102,'코드표'!$A$4:$B$6,2,FALSE),"")</x:f>
      </x:c>
      <x:c r="S102" s="38" t="str"/>
      <x:c r="T102" s="41"/>
      <x:c r="U102" s="38" t="str"/>
      <x:c r="V102" s="41"/>
      <x:c r="W102" s="40" t="str">
        <x:f>IF(A102="","",IF(OR(O102="",S102="",T102=""),"계획 보완",IF(OR(Q102="",V102=""),"조치·공유 확인","평가 완료")))</x:f>
      </x:c>
    </x:row>
    <x:row r="103" ht="52" customHeight="1">
      <x:c r="A103" s="38"/>
      <x:c r="B103" s="41"/>
      <x:c r="C103" s="38" t="str"/>
      <x:c r="D103" s="40" t="str">
        <x:f>IFERROR(VLOOKUP(C103,'변경사항확인'!$A$6:$R$105,3,FALSE),"")</x:f>
      </x:c>
      <x:c r="E103" s="40" t="str">
        <x:f>IFERROR(VLOOKUP(C103,'변경사항확인'!$A$6:$R$105,5,FALSE),"")</x:f>
      </x:c>
      <x:c r="F103" s="40" t="str">
        <x:f>IFERROR(VLOOKUP(C103,'변경사항확인'!$A$6:$R$105,6,FALSE),"")</x:f>
      </x:c>
      <x:c r="G103" s="40" t="str">
        <x:f>IFERROR(VLOOKUP(C103,'변경사항확인'!$A$6:$R$105,7,FALSE),"")</x:f>
      </x:c>
      <x:c r="H103" s="40" t="str">
        <x:f>IFERROR(VLOOKUP(C103,'변경사항확인'!$A$6:$R$105,10,FALSE),"")</x:f>
      </x:c>
      <x:c r="I103" s="38" t="str"/>
      <x:c r="J103" s="38" t="str"/>
      <x:c r="K103" s="38" t="str"/>
      <x:c r="L103" s="38" t="str"/>
      <x:c r="M103" s="38" t="str"/>
      <x:c r="N103" s="40" t="str">
        <x:f>IFERROR(VLOOKUP(M103,'코드표'!$A$4:$B$6,2,FALSE),"")</x:f>
      </x:c>
      <x:c r="O103" s="38" t="str"/>
      <x:c r="P103" s="38" t="str"/>
      <x:c r="Q103" s="38" t="str"/>
      <x:c r="R103" s="40" t="str">
        <x:f>IFERROR(VLOOKUP(Q103,'코드표'!$A$4:$B$6,2,FALSE),"")</x:f>
      </x:c>
      <x:c r="S103" s="38" t="str"/>
      <x:c r="T103" s="41"/>
      <x:c r="U103" s="38" t="str"/>
      <x:c r="V103" s="41"/>
      <x:c r="W103" s="40" t="str">
        <x:f>IF(A103="","",IF(OR(O103="",S103="",T103=""),"계획 보완",IF(OR(Q103="",V103=""),"조치·공유 확인","평가 완료")))</x:f>
      </x:c>
    </x:row>
    <x:row r="104" ht="52" customHeight="1">
      <x:c r="A104" s="38"/>
      <x:c r="B104" s="41"/>
      <x:c r="C104" s="38" t="str"/>
      <x:c r="D104" s="40" t="str">
        <x:f>IFERROR(VLOOKUP(C104,'변경사항확인'!$A$6:$R$105,3,FALSE),"")</x:f>
      </x:c>
      <x:c r="E104" s="40" t="str">
        <x:f>IFERROR(VLOOKUP(C104,'변경사항확인'!$A$6:$R$105,5,FALSE),"")</x:f>
      </x:c>
      <x:c r="F104" s="40" t="str">
        <x:f>IFERROR(VLOOKUP(C104,'변경사항확인'!$A$6:$R$105,6,FALSE),"")</x:f>
      </x:c>
      <x:c r="G104" s="40" t="str">
        <x:f>IFERROR(VLOOKUP(C104,'변경사항확인'!$A$6:$R$105,7,FALSE),"")</x:f>
      </x:c>
      <x:c r="H104" s="40" t="str">
        <x:f>IFERROR(VLOOKUP(C104,'변경사항확인'!$A$6:$R$105,10,FALSE),"")</x:f>
      </x:c>
      <x:c r="I104" s="38" t="str"/>
      <x:c r="J104" s="38" t="str"/>
      <x:c r="K104" s="38" t="str"/>
      <x:c r="L104" s="38" t="str"/>
      <x:c r="M104" s="38" t="str"/>
      <x:c r="N104" s="40" t="str">
        <x:f>IFERROR(VLOOKUP(M104,'코드표'!$A$4:$B$6,2,FALSE),"")</x:f>
      </x:c>
      <x:c r="O104" s="38" t="str"/>
      <x:c r="P104" s="38" t="str"/>
      <x:c r="Q104" s="38" t="str"/>
      <x:c r="R104" s="40" t="str">
        <x:f>IFERROR(VLOOKUP(Q104,'코드표'!$A$4:$B$6,2,FALSE),"")</x:f>
      </x:c>
      <x:c r="S104" s="38" t="str"/>
      <x:c r="T104" s="41"/>
      <x:c r="U104" s="38" t="str"/>
      <x:c r="V104" s="41"/>
      <x:c r="W104" s="40" t="str">
        <x:f>IF(A104="","",IF(OR(O104="",S104="",T104=""),"계획 보완",IF(OR(Q104="",V104=""),"조치·공유 확인","평가 완료")))</x:f>
      </x:c>
    </x:row>
    <x:row r="105" ht="52" customHeight="1">
      <x:c r="A105" s="38"/>
      <x:c r="B105" s="41"/>
      <x:c r="C105" s="38" t="str"/>
      <x:c r="D105" s="40" t="str">
        <x:f>IFERROR(VLOOKUP(C105,'변경사항확인'!$A$6:$R$105,3,FALSE),"")</x:f>
      </x:c>
      <x:c r="E105" s="40" t="str">
        <x:f>IFERROR(VLOOKUP(C105,'변경사항확인'!$A$6:$R$105,5,FALSE),"")</x:f>
      </x:c>
      <x:c r="F105" s="40" t="str">
        <x:f>IFERROR(VLOOKUP(C105,'변경사항확인'!$A$6:$R$105,6,FALSE),"")</x:f>
      </x:c>
      <x:c r="G105" s="40" t="str">
        <x:f>IFERROR(VLOOKUP(C105,'변경사항확인'!$A$6:$R$105,7,FALSE),"")</x:f>
      </x:c>
      <x:c r="H105" s="40" t="str">
        <x:f>IFERROR(VLOOKUP(C105,'변경사항확인'!$A$6:$R$105,10,FALSE),"")</x:f>
      </x:c>
      <x:c r="I105" s="38" t="str"/>
      <x:c r="J105" s="38" t="str"/>
      <x:c r="K105" s="38" t="str"/>
      <x:c r="L105" s="38" t="str"/>
      <x:c r="M105" s="38" t="str"/>
      <x:c r="N105" s="40" t="str">
        <x:f>IFERROR(VLOOKUP(M105,'코드표'!$A$4:$B$6,2,FALSE),"")</x:f>
      </x:c>
      <x:c r="O105" s="38" t="str"/>
      <x:c r="P105" s="38" t="str"/>
      <x:c r="Q105" s="38" t="str"/>
      <x:c r="R105" s="40" t="str">
        <x:f>IFERROR(VLOOKUP(Q105,'코드표'!$A$4:$B$6,2,FALSE),"")</x:f>
      </x:c>
      <x:c r="S105" s="38" t="str"/>
      <x:c r="T105" s="41"/>
      <x:c r="U105" s="38" t="str"/>
      <x:c r="V105" s="41"/>
      <x:c r="W105" s="40" t="str">
        <x:f>IF(A105="","",IF(OR(O105="",S105="",T105=""),"계획 보완",IF(OR(Q105="",V105=""),"조치·공유 확인","평가 완료")))</x:f>
      </x:c>
    </x:row>
  </x:sheetData>
  <x:mergeCells>
    <x:mergeCell ref="A1:W2"/>
    <x:mergeCell ref="A3:W3"/>
  </x:mergeCells>
  <x:conditionalFormatting sqref="M6:N105">
    <x:cfRule type="containsText" dxfId="2" priority="1" operator="containsText" text="상"/>
  </x:conditionalFormatting>
  <x:conditionalFormatting sqref="W6:W105">
    <x:cfRule type="containsText" dxfId="3" priority="2" operator="containsText" text="보완"/>
  </x:conditionalFormatting>
  <x:dataValidations count="5">
    <x:dataValidation type="list" sqref="C6:C105">
      <x:formula1>'변경사항확인'!$A$6:$A$105</x:formula1>
    </x:dataValidation>
    <x:dataValidation type="list" sqref="L6:L105">
      <x:formula1>'코드표'!$F$4:$F$7</x:formula1>
    </x:dataValidation>
    <x:dataValidation type="list" sqref="M6:M105">
      <x:formula1>'코드표'!$A$4:$A$6</x:formula1>
    </x:dataValidation>
    <x:dataValidation type="list" sqref="P6:P105">
      <x:formula1>'코드표'!$H$4:$H$7</x:formula1>
    </x:dataValidation>
    <x:dataValidation type="list" sqref="Q6:Q105">
      <x:formula1>'코드표'!$A$4:$A$6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  <x:legacyDrawing xmlns:r="http://schemas.openxmlformats.org/officeDocument/2006/relationships" r:id="Ref0a05c79c1f451f"/>
</x:worksheet>
</file>

<file path=xl/worksheets/sheet5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4" hidden="0" customWidth="1"/>
    <x:col min="4" max="4" width="22" hidden="0" customWidth="1"/>
    <x:col min="5" max="5" width="30" hidden="0" customWidth="1"/>
    <x:col min="6" max="6" width="34" hidden="0" customWidth="1"/>
    <x:col min="7" max="7" width="14" hidden="0" customWidth="1"/>
    <x:col min="8" max="8" width="12" hidden="0" customWidth="1"/>
    <x:col min="9" max="9" width="12" hidden="0" customWidth="1"/>
    <x:col min="10" max="10" width="12" hidden="0" customWidth="1"/>
    <x:col min="11" max="11" width="30" hidden="0" customWidth="1"/>
    <x:col min="12" max="12" width="12" hidden="0" customWidth="1"/>
    <x:col min="13" max="13" width="14" hidden="0" customWidth="1"/>
    <x:col min="14" max="14" width="12" hidden="0" customWidth="1"/>
    <x:col min="15" max="15" width="14" hidden="0" customWidth="1"/>
    <x:col min="16" max="16" width="28" hidden="0" customWidth="1"/>
    <x:col min="17" max="17" width="12" hidden="0" customWidth="1"/>
    <x:col min="18" max="18" width="14" hidden="0" customWidth="1"/>
    <x:col min="19" max="19" width="10" hidden="0" customWidth="1"/>
    <x:col min="20" max="20" width="20" hidden="0" customWidth="1"/>
  </x:cols>
  <x:sheetData>
    <x:row r="1">
      <x:c r="A1" s="4" t="str">
        <x:v>4. 개선조치 관리대장</x:v>
      </x:c>
      <x:c r="B1" s="4" t="str">
        <x:v>4. 개선조치 관리대장</x:v>
      </x:c>
      <x:c r="C1" s="4" t="str">
        <x:v>4. 개선조치 관리대장</x:v>
      </x:c>
      <x:c r="D1" s="4" t="str">
        <x:v>4. 개선조치 관리대장</x:v>
      </x:c>
      <x:c r="E1" s="4" t="str">
        <x:v>4. 개선조치 관리대장</x:v>
      </x:c>
      <x:c r="F1" s="4" t="str">
        <x:v>4. 개선조치 관리대장</x:v>
      </x:c>
      <x:c r="G1" s="4" t="str">
        <x:v>4. 개선조치 관리대장</x:v>
      </x:c>
      <x:c r="H1" s="4" t="str">
        <x:v>4. 개선조치 관리대장</x:v>
      </x:c>
      <x:c r="I1" s="4" t="str">
        <x:v>4. 개선조치 관리대장</x:v>
      </x:c>
      <x:c r="J1" s="4" t="str">
        <x:v>4. 개선조치 관리대장</x:v>
      </x:c>
      <x:c r="K1" s="4" t="str">
        <x:v>4. 개선조치 관리대장</x:v>
      </x:c>
      <x:c r="L1" s="4" t="str">
        <x:v>4. 개선조치 관리대장</x:v>
      </x:c>
      <x:c r="M1" s="4" t="str">
        <x:v>4. 개선조치 관리대장</x:v>
      </x:c>
      <x:c r="N1" s="4" t="str">
        <x:v>4. 개선조치 관리대장</x:v>
      </x:c>
      <x:c r="O1" s="4" t="str">
        <x:v>4. 개선조치 관리대장</x:v>
      </x:c>
      <x:c r="P1" s="4" t="str">
        <x:v>4. 개선조치 관리대장</x:v>
      </x:c>
      <x:c r="Q1" s="4" t="str">
        <x:v>4. 개선조치 관리대장</x:v>
      </x:c>
      <x:c r="R1" s="4" t="str">
        <x:v>4. 개선조치 관리대장</x:v>
      </x:c>
      <x:c r="S1" s="4" t="str">
        <x:v>4. 개선조치 관리대장</x:v>
      </x:c>
      <x:c r="T1" s="4" t="str">
        <x:v>4. 개선조치 관리대장</x:v>
      </x:c>
    </x:row>
    <x:row r="2">
      <x:c r="A2" s="4" t="str">
        <x:v>4. 개선조치 관리대장</x:v>
      </x:c>
      <x:c r="B2" s="4" t="str">
        <x:v>4. 개선조치 관리대장</x:v>
      </x:c>
      <x:c r="C2" s="4" t="str">
        <x:v>4. 개선조치 관리대장</x:v>
      </x:c>
      <x:c r="D2" s="4" t="str">
        <x:v>4. 개선조치 관리대장</x:v>
      </x:c>
      <x:c r="E2" s="4" t="str">
        <x:v>4. 개선조치 관리대장</x:v>
      </x:c>
      <x:c r="F2" s="4" t="str">
        <x:v>4. 개선조치 관리대장</x:v>
      </x:c>
      <x:c r="G2" s="4" t="str">
        <x:v>4. 개선조치 관리대장</x:v>
      </x:c>
      <x:c r="H2" s="4" t="str">
        <x:v>4. 개선조치 관리대장</x:v>
      </x:c>
      <x:c r="I2" s="4" t="str">
        <x:v>4. 개선조치 관리대장</x:v>
      </x:c>
      <x:c r="J2" s="4" t="str">
        <x:v>4. 개선조치 관리대장</x:v>
      </x:c>
      <x:c r="K2" s="4" t="str">
        <x:v>4. 개선조치 관리대장</x:v>
      </x:c>
      <x:c r="L2" s="4" t="str">
        <x:v>4. 개선조치 관리대장</x:v>
      </x:c>
      <x:c r="M2" s="4" t="str">
        <x:v>4. 개선조치 관리대장</x:v>
      </x:c>
      <x:c r="N2" s="4" t="str">
        <x:v>4. 개선조치 관리대장</x:v>
      </x:c>
      <x:c r="O2" s="4" t="str">
        <x:v>4. 개선조치 관리대장</x:v>
      </x:c>
      <x:c r="P2" s="4" t="str">
        <x:v>4. 개선조치 관리대장</x:v>
      </x:c>
      <x:c r="Q2" s="4" t="str">
        <x:v>4. 개선조치 관리대장</x:v>
      </x:c>
      <x:c r="R2" s="4" t="str">
        <x:v>4. 개선조치 관리대장</x:v>
      </x:c>
      <x:c r="S2" s="4" t="str">
        <x:v>4. 개선조치 관리대장</x:v>
      </x:c>
      <x:c r="T2" s="4" t="str">
        <x:v>4. 개선조치 관리대장</x:v>
      </x:c>
    </x:row>
    <x:row r="3">
      <x:c r="A3" s="37" t="str">
        <x:v>평가ID를 선택하면 작업·위험·대책·담당·기한이 자동 연결됩니다. 완료 뒤 효과 확인과 잔여위험, 재공유일까지 입력되어야 종결됩니다.</x:v>
      </x:c>
      <x:c r="B3" s="37" t="str">
        <x:v>평가ID를 선택하면 작업·위험·대책·담당·기한이 자동 연결됩니다. 완료 뒤 효과 확인과 잔여위험, 재공유일까지 입력되어야 종결됩니다.</x:v>
      </x:c>
      <x:c r="C3" s="37" t="str">
        <x:v>평가ID를 선택하면 작업·위험·대책·담당·기한이 자동 연결됩니다. 완료 뒤 효과 확인과 잔여위험, 재공유일까지 입력되어야 종결됩니다.</x:v>
      </x:c>
      <x:c r="D3" s="37" t="str">
        <x:v>평가ID를 선택하면 작업·위험·대책·담당·기한이 자동 연결됩니다. 완료 뒤 효과 확인과 잔여위험, 재공유일까지 입력되어야 종결됩니다.</x:v>
      </x:c>
      <x:c r="E3" s="37" t="str">
        <x:v>평가ID를 선택하면 작업·위험·대책·담당·기한이 자동 연결됩니다. 완료 뒤 효과 확인과 잔여위험, 재공유일까지 입력되어야 종결됩니다.</x:v>
      </x:c>
      <x:c r="F3" s="37" t="str">
        <x:v>평가ID를 선택하면 작업·위험·대책·담당·기한이 자동 연결됩니다. 완료 뒤 효과 확인과 잔여위험, 재공유일까지 입력되어야 종결됩니다.</x:v>
      </x:c>
      <x:c r="G3" s="37" t="str">
        <x:v>평가ID를 선택하면 작업·위험·대책·담당·기한이 자동 연결됩니다. 완료 뒤 효과 확인과 잔여위험, 재공유일까지 입력되어야 종결됩니다.</x:v>
      </x:c>
      <x:c r="H3" s="37" t="str">
        <x:v>평가ID를 선택하면 작업·위험·대책·담당·기한이 자동 연결됩니다. 완료 뒤 효과 확인과 잔여위험, 재공유일까지 입력되어야 종결됩니다.</x:v>
      </x:c>
      <x:c r="I3" s="37" t="str">
        <x:v>평가ID를 선택하면 작업·위험·대책·담당·기한이 자동 연결됩니다. 완료 뒤 효과 확인과 잔여위험, 재공유일까지 입력되어야 종결됩니다.</x:v>
      </x:c>
      <x:c r="J3" s="37" t="str">
        <x:v>평가ID를 선택하면 작업·위험·대책·담당·기한이 자동 연결됩니다. 완료 뒤 효과 확인과 잔여위험, 재공유일까지 입력되어야 종결됩니다.</x:v>
      </x:c>
      <x:c r="K3" s="37" t="str">
        <x:v>평가ID를 선택하면 작업·위험·대책·담당·기한이 자동 연결됩니다. 완료 뒤 효과 확인과 잔여위험, 재공유일까지 입력되어야 종결됩니다.</x:v>
      </x:c>
      <x:c r="L3" s="37" t="str">
        <x:v>평가ID를 선택하면 작업·위험·대책·담당·기한이 자동 연결됩니다. 완료 뒤 효과 확인과 잔여위험, 재공유일까지 입력되어야 종결됩니다.</x:v>
      </x:c>
      <x:c r="M3" s="37" t="str">
        <x:v>평가ID를 선택하면 작업·위험·대책·담당·기한이 자동 연결됩니다. 완료 뒤 효과 확인과 잔여위험, 재공유일까지 입력되어야 종결됩니다.</x:v>
      </x:c>
      <x:c r="N3" s="37" t="str">
        <x:v>평가ID를 선택하면 작업·위험·대책·담당·기한이 자동 연결됩니다. 완료 뒤 효과 확인과 잔여위험, 재공유일까지 입력되어야 종결됩니다.</x:v>
      </x:c>
      <x:c r="O3" s="37" t="str">
        <x:v>평가ID를 선택하면 작업·위험·대책·담당·기한이 자동 연결됩니다. 완료 뒤 효과 확인과 잔여위험, 재공유일까지 입력되어야 종결됩니다.</x:v>
      </x:c>
      <x:c r="P3" s="37" t="str">
        <x:v>평가ID를 선택하면 작업·위험·대책·담당·기한이 자동 연결됩니다. 완료 뒤 효과 확인과 잔여위험, 재공유일까지 입력되어야 종결됩니다.</x:v>
      </x:c>
      <x:c r="Q3" s="37" t="str">
        <x:v>평가ID를 선택하면 작업·위험·대책·담당·기한이 자동 연결됩니다. 완료 뒤 효과 확인과 잔여위험, 재공유일까지 입력되어야 종결됩니다.</x:v>
      </x:c>
      <x:c r="R3" s="37" t="str">
        <x:v>평가ID를 선택하면 작업·위험·대책·담당·기한이 자동 연결됩니다. 완료 뒤 효과 확인과 잔여위험, 재공유일까지 입력되어야 종결됩니다.</x:v>
      </x:c>
      <x:c r="S3" s="37" t="str">
        <x:v>평가ID를 선택하면 작업·위험·대책·담당·기한이 자동 연결됩니다. 완료 뒤 효과 확인과 잔여위험, 재공유일까지 입력되어야 종결됩니다.</x:v>
      </x:c>
      <x:c r="T3" s="37" t="str">
        <x:v>평가ID를 선택하면 작업·위험·대책·담당·기한이 자동 연결됩니다. 완료 뒤 효과 확인과 잔여위험, 재공유일까지 입력되어야 종결됩니다.</x:v>
      </x:c>
    </x:row>
    <x:row r="5" ht="44" customHeight="1">
      <x:c r="A5" s="18" t="str">
        <x:v>조치ID</x:v>
      </x:c>
      <x:c r="B5" s="18" t="str">
        <x:v>평가ID</x:v>
      </x:c>
      <x:c r="C5" s="18" t="str">
        <x:v>작업ID</x:v>
      </x:c>
      <x:c r="D5" s="18" t="str">
        <x:v>작업명</x:v>
      </x:c>
      <x:c r="E5" s="18" t="str">
        <x:v>위험요인</x:v>
      </x:c>
      <x:c r="F5" s="18" t="str">
        <x:v>개선대책</x:v>
      </x:c>
      <x:c r="G5" s="18" t="str">
        <x:v>담당자</x:v>
      </x:c>
      <x:c r="H5" s="18" t="str">
        <x:v>완료기한</x:v>
      </x:c>
      <x:c r="I5" s="18" t="str">
        <x:v>조치상태</x:v>
      </x:c>
      <x:c r="J5" s="18" t="str">
        <x:v>완료일</x:v>
      </x:c>
      <x:c r="K5" s="18" t="str">
        <x:v>증빙·확인내용</x:v>
      </x:c>
      <x:c r="L5" s="18" t="str">
        <x:v>효과확인일</x:v>
      </x:c>
      <x:c r="M5" s="18" t="str">
        <x:v>효과확인자</x:v>
      </x:c>
      <x:c r="N5" s="18" t="str">
        <x:v>잔여위험</x:v>
      </x:c>
      <x:c r="O5" s="18" t="str">
        <x:v>추가조치 판단</x:v>
      </x:c>
      <x:c r="P5" s="18" t="str">
        <x:v>후속조치</x:v>
      </x:c>
      <x:c r="Q5" s="18" t="str">
        <x:v>최종공유일</x:v>
      </x:c>
      <x:c r="R5" s="18" t="str">
        <x:v>종결상태</x:v>
      </x:c>
      <x:c r="S5" s="18" t="str">
        <x:v>경과일</x:v>
      </x:c>
      <x:c r="T5" s="18" t="str">
        <x:v>비고</x:v>
      </x:c>
    </x:row>
    <x:row r="6" ht="46" customHeight="1">
      <x:c r="A6" s="38" t="str">
        <x:v>ACT-2026-001</x:v>
      </x:c>
      <x:c r="B6" s="38" t="str">
        <x:v>RA-2026-001</x:v>
      </x:c>
      <x:c r="C6" s="40" t="str">
        <x:f>IFERROR(VLOOKUP(B6,'수시평가'!$A$6:$W$105,4,FALSE),"")</x:f>
        <x:v>TASK-001</x:v>
      </x:c>
      <x:c r="D6" s="40" t="str">
        <x:f>IFERROR(VLOOKUP(B6,'수시평가'!$A$6:$W$105,7,FALSE),"")</x:f>
        <x:v>지게차 자재 운반</x:v>
      </x:c>
      <x:c r="E6" s="40" t="str">
        <x:f>IFERROR(VLOOKUP(B6,'수시평가'!$A$6:$W$105,9,FALSE),"")</x:f>
        <x:v>지게차 이동경로와 보행동선이 인접하고 교차부 시야가 제한됨</x:v>
      </x:c>
      <x:c r="F6" s="40" t="str">
        <x:f>IFERROR(VLOOKUP(B6,'수시평가'!$A$6:$W$105,15,FALSE),"")</x:f>
        <x:v>우회 보행통로 확보, 교차부 방호울·정지선·반사경 설치</x:v>
      </x:c>
      <x:c r="G6" s="40" t="str">
        <x:f>IFERROR(VLOOKUP(B6,'수시평가'!$A$6:$W$105,19,FALSE),"")</x:f>
        <x:v>시설담당</x:v>
      </x:c>
      <x:c r="H6" s="42" t="n">
        <x:f>IFERROR(VLOOKUP(B6,'수시평가'!$A$6:$W$105,20,FALSE),"")</x:f>
        <x:v>46263</x:v>
      </x:c>
      <x:c r="I6" s="38" t="str">
        <x:v>진행중</x:v>
      </x:c>
      <x:c r="J6" s="41"/>
      <x:c r="K6" s="38" t="str">
        <x:v>현장사진·설치 위치·작동 상태를 함께 확인</x:v>
      </x:c>
      <x:c r="L6" s="41"/>
      <x:c r="M6" s="38" t="str"/>
      <x:c r="N6" s="38" t="str"/>
      <x:c r="O6" s="40" t="str">
        <x:f>IF(A6="","",IF(N6="","확인 대기",IF(N6="상","필요",IF(N6="중","검토","불필요"))))</x:f>
        <x:v>확인 대기</x:v>
      </x:c>
      <x:c r="P6" s="38" t="str"/>
      <x:c r="Q6" s="41"/>
      <x:c r="R6" s="40" t="str">
        <x:f>IF(A6="","",IF(AND(H6&lt;TODAY(),I6&lt;&gt;"완료"),"기한초과",IF(I6&lt;&gt;"완료","진행중",IF(OR(L6="",M6="",N6="",Q6=""),"확인대기",IF(N6="상","추가조치","종결")))))</x:f>
        <x:v>진행중</x:v>
      </x:c>
      <x:c r="S6" s="43" t="n">
        <x:f>IF(OR(A6="",H6="",I6="완료"),"",MAX(0,TODAY()-H6))</x:f>
        <x:v>0</x:v>
      </x:c>
      <x:c r="T6" s="38" t="str">
        <x:v>예시 행</x:v>
      </x:c>
    </x:row>
    <x:row r="7" ht="46" customHeight="1">
      <x:c r="A7" s="38" t="str"/>
      <x:c r="B7" s="38" t="str"/>
      <x:c r="C7" s="40" t="str">
        <x:f>IFERROR(VLOOKUP(B7,'수시평가'!$A$6:$W$105,4,FALSE),"")</x:f>
      </x:c>
      <x:c r="D7" s="40" t="str">
        <x:f>IFERROR(VLOOKUP(B7,'수시평가'!$A$6:$W$105,7,FALSE),"")</x:f>
      </x:c>
      <x:c r="E7" s="40" t="str">
        <x:f>IFERROR(VLOOKUP(B7,'수시평가'!$A$6:$W$105,9,FALSE),"")</x:f>
      </x:c>
      <x:c r="F7" s="40" t="str">
        <x:f>IFERROR(VLOOKUP(B7,'수시평가'!$A$6:$W$105,15,FALSE),"")</x:f>
      </x:c>
      <x:c r="G7" s="40" t="str">
        <x:f>IFERROR(VLOOKUP(B7,'수시평가'!$A$6:$W$105,19,FALSE),"")</x:f>
      </x:c>
      <x:c r="H7" s="42" t="str">
        <x:f>IFERROR(VLOOKUP(B7,'수시평가'!$A$6:$W$105,20,FALSE),"")</x:f>
      </x:c>
      <x:c r="I7" s="38" t="str"/>
      <x:c r="J7" s="41"/>
      <x:c r="K7" s="38" t="str"/>
      <x:c r="L7" s="41"/>
      <x:c r="M7" s="38" t="str"/>
      <x:c r="N7" s="38" t="str"/>
      <x:c r="O7" s="40" t="str">
        <x:f>IF(A7="","",IF(N7="","확인 대기",IF(N7="상","필요",IF(N7="중","검토","불필요"))))</x:f>
      </x:c>
      <x:c r="P7" s="38" t="str"/>
      <x:c r="Q7" s="41"/>
      <x:c r="R7" s="40" t="str">
        <x:f>IF(A7="","",IF(AND(H7&lt;TODAY(),I7&lt;&gt;"완료"),"기한초과",IF(I7&lt;&gt;"완료","진행중",IF(OR(L7="",M7="",N7="",Q7=""),"확인대기",IF(N7="상","추가조치","종결")))))</x:f>
      </x:c>
      <x:c r="S7" s="43" t="str">
        <x:f>IF(OR(A7="",H7="",I7="완료"),"",MAX(0,TODAY()-H7))</x:f>
      </x:c>
      <x:c r="T7" s="38" t="str"/>
    </x:row>
    <x:row r="8" ht="46" customHeight="1">
      <x:c r="A8" s="38" t="str"/>
      <x:c r="B8" s="38" t="str"/>
      <x:c r="C8" s="40" t="str">
        <x:f>IFERROR(VLOOKUP(B8,'수시평가'!$A$6:$W$105,4,FALSE),"")</x:f>
      </x:c>
      <x:c r="D8" s="40" t="str">
        <x:f>IFERROR(VLOOKUP(B8,'수시평가'!$A$6:$W$105,7,FALSE),"")</x:f>
      </x:c>
      <x:c r="E8" s="40" t="str">
        <x:f>IFERROR(VLOOKUP(B8,'수시평가'!$A$6:$W$105,9,FALSE),"")</x:f>
      </x:c>
      <x:c r="F8" s="40" t="str">
        <x:f>IFERROR(VLOOKUP(B8,'수시평가'!$A$6:$W$105,15,FALSE),"")</x:f>
      </x:c>
      <x:c r="G8" s="40" t="str">
        <x:f>IFERROR(VLOOKUP(B8,'수시평가'!$A$6:$W$105,19,FALSE),"")</x:f>
      </x:c>
      <x:c r="H8" s="42" t="str">
        <x:f>IFERROR(VLOOKUP(B8,'수시평가'!$A$6:$W$105,20,FALSE),"")</x:f>
      </x:c>
      <x:c r="I8" s="38" t="str"/>
      <x:c r="J8" s="41"/>
      <x:c r="K8" s="38" t="str"/>
      <x:c r="L8" s="41"/>
      <x:c r="M8" s="38" t="str"/>
      <x:c r="N8" s="38" t="str"/>
      <x:c r="O8" s="40" t="str">
        <x:f>IF(A8="","",IF(N8="","확인 대기",IF(N8="상","필요",IF(N8="중","검토","불필요"))))</x:f>
      </x:c>
      <x:c r="P8" s="38" t="str"/>
      <x:c r="Q8" s="41"/>
      <x:c r="R8" s="40" t="str">
        <x:f>IF(A8="","",IF(AND(H8&lt;TODAY(),I8&lt;&gt;"완료"),"기한초과",IF(I8&lt;&gt;"완료","진행중",IF(OR(L8="",M8="",N8="",Q8=""),"확인대기",IF(N8="상","추가조치","종결")))))</x:f>
      </x:c>
      <x:c r="S8" s="43" t="str">
        <x:f>IF(OR(A8="",H8="",I8="완료"),"",MAX(0,TODAY()-H8))</x:f>
      </x:c>
      <x:c r="T8" s="38" t="str"/>
    </x:row>
    <x:row r="9" ht="46" customHeight="1">
      <x:c r="A9" s="38" t="str"/>
      <x:c r="B9" s="38" t="str"/>
      <x:c r="C9" s="40" t="str">
        <x:f>IFERROR(VLOOKUP(B9,'수시평가'!$A$6:$W$105,4,FALSE),"")</x:f>
      </x:c>
      <x:c r="D9" s="40" t="str">
        <x:f>IFERROR(VLOOKUP(B9,'수시평가'!$A$6:$W$105,7,FALSE),"")</x:f>
      </x:c>
      <x:c r="E9" s="40" t="str">
        <x:f>IFERROR(VLOOKUP(B9,'수시평가'!$A$6:$W$105,9,FALSE),"")</x:f>
      </x:c>
      <x:c r="F9" s="40" t="str">
        <x:f>IFERROR(VLOOKUP(B9,'수시평가'!$A$6:$W$105,15,FALSE),"")</x:f>
      </x:c>
      <x:c r="G9" s="40" t="str">
        <x:f>IFERROR(VLOOKUP(B9,'수시평가'!$A$6:$W$105,19,FALSE),"")</x:f>
      </x:c>
      <x:c r="H9" s="42" t="str">
        <x:f>IFERROR(VLOOKUP(B9,'수시평가'!$A$6:$W$105,20,FALSE),"")</x:f>
      </x:c>
      <x:c r="I9" s="38" t="str"/>
      <x:c r="J9" s="41"/>
      <x:c r="K9" s="38" t="str"/>
      <x:c r="L9" s="41"/>
      <x:c r="M9" s="38" t="str"/>
      <x:c r="N9" s="38" t="str"/>
      <x:c r="O9" s="40" t="str">
        <x:f>IF(A9="","",IF(N9="","확인 대기",IF(N9="상","필요",IF(N9="중","검토","불필요"))))</x:f>
      </x:c>
      <x:c r="P9" s="38" t="str"/>
      <x:c r="Q9" s="41"/>
      <x:c r="R9" s="40" t="str">
        <x:f>IF(A9="","",IF(AND(H9&lt;TODAY(),I9&lt;&gt;"완료"),"기한초과",IF(I9&lt;&gt;"완료","진행중",IF(OR(L9="",M9="",N9="",Q9=""),"확인대기",IF(N9="상","추가조치","종결")))))</x:f>
      </x:c>
      <x:c r="S9" s="43" t="str">
        <x:f>IF(OR(A9="",H9="",I9="완료"),"",MAX(0,TODAY()-H9))</x:f>
      </x:c>
      <x:c r="T9" s="38" t="str"/>
    </x:row>
    <x:row r="10" ht="46" customHeight="1">
      <x:c r="A10" s="38" t="str"/>
      <x:c r="B10" s="38" t="str"/>
      <x:c r="C10" s="40" t="str">
        <x:f>IFERROR(VLOOKUP(B10,'수시평가'!$A$6:$W$105,4,FALSE),"")</x:f>
      </x:c>
      <x:c r="D10" s="40" t="str">
        <x:f>IFERROR(VLOOKUP(B10,'수시평가'!$A$6:$W$105,7,FALSE),"")</x:f>
      </x:c>
      <x:c r="E10" s="40" t="str">
        <x:f>IFERROR(VLOOKUP(B10,'수시평가'!$A$6:$W$105,9,FALSE),"")</x:f>
      </x:c>
      <x:c r="F10" s="40" t="str">
        <x:f>IFERROR(VLOOKUP(B10,'수시평가'!$A$6:$W$105,15,FALSE),"")</x:f>
      </x:c>
      <x:c r="G10" s="40" t="str">
        <x:f>IFERROR(VLOOKUP(B10,'수시평가'!$A$6:$W$105,19,FALSE),"")</x:f>
      </x:c>
      <x:c r="H10" s="42" t="str">
        <x:f>IFERROR(VLOOKUP(B10,'수시평가'!$A$6:$W$105,20,FALSE),"")</x:f>
      </x:c>
      <x:c r="I10" s="38" t="str"/>
      <x:c r="J10" s="41"/>
      <x:c r="K10" s="38" t="str"/>
      <x:c r="L10" s="41"/>
      <x:c r="M10" s="38" t="str"/>
      <x:c r="N10" s="38" t="str"/>
      <x:c r="O10" s="40" t="str">
        <x:f>IF(A10="","",IF(N10="","확인 대기",IF(N10="상","필요",IF(N10="중","검토","불필요"))))</x:f>
      </x:c>
      <x:c r="P10" s="38" t="str"/>
      <x:c r="Q10" s="41"/>
      <x:c r="R10" s="40" t="str">
        <x:f>IF(A10="","",IF(AND(H10&lt;TODAY(),I10&lt;&gt;"완료"),"기한초과",IF(I10&lt;&gt;"완료","진행중",IF(OR(L10="",M10="",N10="",Q10=""),"확인대기",IF(N10="상","추가조치","종결")))))</x:f>
      </x:c>
      <x:c r="S10" s="43" t="str">
        <x:f>IF(OR(A10="",H10="",I10="완료"),"",MAX(0,TODAY()-H10))</x:f>
      </x:c>
      <x:c r="T10" s="38" t="str"/>
    </x:row>
    <x:row r="11" ht="46" customHeight="1">
      <x:c r="A11" s="38" t="str"/>
      <x:c r="B11" s="38" t="str"/>
      <x:c r="C11" s="40" t="str">
        <x:f>IFERROR(VLOOKUP(B11,'수시평가'!$A$6:$W$105,4,FALSE),"")</x:f>
      </x:c>
      <x:c r="D11" s="40" t="str">
        <x:f>IFERROR(VLOOKUP(B11,'수시평가'!$A$6:$W$105,7,FALSE),"")</x:f>
      </x:c>
      <x:c r="E11" s="40" t="str">
        <x:f>IFERROR(VLOOKUP(B11,'수시평가'!$A$6:$W$105,9,FALSE),"")</x:f>
      </x:c>
      <x:c r="F11" s="40" t="str">
        <x:f>IFERROR(VLOOKUP(B11,'수시평가'!$A$6:$W$105,15,FALSE),"")</x:f>
      </x:c>
      <x:c r="G11" s="40" t="str">
        <x:f>IFERROR(VLOOKUP(B11,'수시평가'!$A$6:$W$105,19,FALSE),"")</x:f>
      </x:c>
      <x:c r="H11" s="42" t="str">
        <x:f>IFERROR(VLOOKUP(B11,'수시평가'!$A$6:$W$105,20,FALSE),"")</x:f>
      </x:c>
      <x:c r="I11" s="38" t="str"/>
      <x:c r="J11" s="41"/>
      <x:c r="K11" s="38" t="str"/>
      <x:c r="L11" s="41"/>
      <x:c r="M11" s="38" t="str"/>
      <x:c r="N11" s="38" t="str"/>
      <x:c r="O11" s="40" t="str">
        <x:f>IF(A11="","",IF(N11="","확인 대기",IF(N11="상","필요",IF(N11="중","검토","불필요"))))</x:f>
      </x:c>
      <x:c r="P11" s="38" t="str"/>
      <x:c r="Q11" s="41"/>
      <x:c r="R11" s="40" t="str">
        <x:f>IF(A11="","",IF(AND(H11&lt;TODAY(),I11&lt;&gt;"완료"),"기한초과",IF(I11&lt;&gt;"완료","진행중",IF(OR(L11="",M11="",N11="",Q11=""),"확인대기",IF(N11="상","추가조치","종결")))))</x:f>
      </x:c>
      <x:c r="S11" s="43" t="str">
        <x:f>IF(OR(A11="",H11="",I11="완료"),"",MAX(0,TODAY()-H11))</x:f>
      </x:c>
      <x:c r="T11" s="38" t="str"/>
    </x:row>
    <x:row r="12" ht="46" customHeight="1">
      <x:c r="A12" s="38" t="str"/>
      <x:c r="B12" s="38" t="str"/>
      <x:c r="C12" s="40" t="str">
        <x:f>IFERROR(VLOOKUP(B12,'수시평가'!$A$6:$W$105,4,FALSE),"")</x:f>
      </x:c>
      <x:c r="D12" s="40" t="str">
        <x:f>IFERROR(VLOOKUP(B12,'수시평가'!$A$6:$W$105,7,FALSE),"")</x:f>
      </x:c>
      <x:c r="E12" s="40" t="str">
        <x:f>IFERROR(VLOOKUP(B12,'수시평가'!$A$6:$W$105,9,FALSE),"")</x:f>
      </x:c>
      <x:c r="F12" s="40" t="str">
        <x:f>IFERROR(VLOOKUP(B12,'수시평가'!$A$6:$W$105,15,FALSE),"")</x:f>
      </x:c>
      <x:c r="G12" s="40" t="str">
        <x:f>IFERROR(VLOOKUP(B12,'수시평가'!$A$6:$W$105,19,FALSE),"")</x:f>
      </x:c>
      <x:c r="H12" s="42" t="str">
        <x:f>IFERROR(VLOOKUP(B12,'수시평가'!$A$6:$W$105,20,FALSE),"")</x:f>
      </x:c>
      <x:c r="I12" s="38" t="str"/>
      <x:c r="J12" s="41"/>
      <x:c r="K12" s="38" t="str"/>
      <x:c r="L12" s="41"/>
      <x:c r="M12" s="38" t="str"/>
      <x:c r="N12" s="38" t="str"/>
      <x:c r="O12" s="40" t="str">
        <x:f>IF(A12="","",IF(N12="","확인 대기",IF(N12="상","필요",IF(N12="중","검토","불필요"))))</x:f>
      </x:c>
      <x:c r="P12" s="38" t="str"/>
      <x:c r="Q12" s="41"/>
      <x:c r="R12" s="40" t="str">
        <x:f>IF(A12="","",IF(AND(H12&lt;TODAY(),I12&lt;&gt;"완료"),"기한초과",IF(I12&lt;&gt;"완료","진행중",IF(OR(L12="",M12="",N12="",Q12=""),"확인대기",IF(N12="상","추가조치","종결")))))</x:f>
      </x:c>
      <x:c r="S12" s="43" t="str">
        <x:f>IF(OR(A12="",H12="",I12="완료"),"",MAX(0,TODAY()-H12))</x:f>
      </x:c>
      <x:c r="T12" s="38" t="str"/>
    </x:row>
    <x:row r="13" ht="46" customHeight="1">
      <x:c r="A13" s="38" t="str"/>
      <x:c r="B13" s="38" t="str"/>
      <x:c r="C13" s="40" t="str">
        <x:f>IFERROR(VLOOKUP(B13,'수시평가'!$A$6:$W$105,4,FALSE),"")</x:f>
      </x:c>
      <x:c r="D13" s="40" t="str">
        <x:f>IFERROR(VLOOKUP(B13,'수시평가'!$A$6:$W$105,7,FALSE),"")</x:f>
      </x:c>
      <x:c r="E13" s="40" t="str">
        <x:f>IFERROR(VLOOKUP(B13,'수시평가'!$A$6:$W$105,9,FALSE),"")</x:f>
      </x:c>
      <x:c r="F13" s="40" t="str">
        <x:f>IFERROR(VLOOKUP(B13,'수시평가'!$A$6:$W$105,15,FALSE),"")</x:f>
      </x:c>
      <x:c r="G13" s="40" t="str">
        <x:f>IFERROR(VLOOKUP(B13,'수시평가'!$A$6:$W$105,19,FALSE),"")</x:f>
      </x:c>
      <x:c r="H13" s="42" t="str">
        <x:f>IFERROR(VLOOKUP(B13,'수시평가'!$A$6:$W$105,20,FALSE),"")</x:f>
      </x:c>
      <x:c r="I13" s="38" t="str"/>
      <x:c r="J13" s="41"/>
      <x:c r="K13" s="38" t="str"/>
      <x:c r="L13" s="41"/>
      <x:c r="M13" s="38" t="str"/>
      <x:c r="N13" s="38" t="str"/>
      <x:c r="O13" s="40" t="str">
        <x:f>IF(A13="","",IF(N13="","확인 대기",IF(N13="상","필요",IF(N13="중","검토","불필요"))))</x:f>
      </x:c>
      <x:c r="P13" s="38" t="str"/>
      <x:c r="Q13" s="41"/>
      <x:c r="R13" s="40" t="str">
        <x:f>IF(A13="","",IF(AND(H13&lt;TODAY(),I13&lt;&gt;"완료"),"기한초과",IF(I13&lt;&gt;"완료","진행중",IF(OR(L13="",M13="",N13="",Q13=""),"확인대기",IF(N13="상","추가조치","종결")))))</x:f>
      </x:c>
      <x:c r="S13" s="43" t="str">
        <x:f>IF(OR(A13="",H13="",I13="완료"),"",MAX(0,TODAY()-H13))</x:f>
      </x:c>
      <x:c r="T13" s="38" t="str"/>
    </x:row>
    <x:row r="14" ht="46" customHeight="1">
      <x:c r="A14" s="38" t="str"/>
      <x:c r="B14" s="38" t="str"/>
      <x:c r="C14" s="40" t="str">
        <x:f>IFERROR(VLOOKUP(B14,'수시평가'!$A$6:$W$105,4,FALSE),"")</x:f>
      </x:c>
      <x:c r="D14" s="40" t="str">
        <x:f>IFERROR(VLOOKUP(B14,'수시평가'!$A$6:$W$105,7,FALSE),"")</x:f>
      </x:c>
      <x:c r="E14" s="40" t="str">
        <x:f>IFERROR(VLOOKUP(B14,'수시평가'!$A$6:$W$105,9,FALSE),"")</x:f>
      </x:c>
      <x:c r="F14" s="40" t="str">
        <x:f>IFERROR(VLOOKUP(B14,'수시평가'!$A$6:$W$105,15,FALSE),"")</x:f>
      </x:c>
      <x:c r="G14" s="40" t="str">
        <x:f>IFERROR(VLOOKUP(B14,'수시평가'!$A$6:$W$105,19,FALSE),"")</x:f>
      </x:c>
      <x:c r="H14" s="42" t="str">
        <x:f>IFERROR(VLOOKUP(B14,'수시평가'!$A$6:$W$105,20,FALSE),"")</x:f>
      </x:c>
      <x:c r="I14" s="38" t="str"/>
      <x:c r="J14" s="41"/>
      <x:c r="K14" s="38" t="str"/>
      <x:c r="L14" s="41"/>
      <x:c r="M14" s="38" t="str"/>
      <x:c r="N14" s="38" t="str"/>
      <x:c r="O14" s="40" t="str">
        <x:f>IF(A14="","",IF(N14="","확인 대기",IF(N14="상","필요",IF(N14="중","검토","불필요"))))</x:f>
      </x:c>
      <x:c r="P14" s="38" t="str"/>
      <x:c r="Q14" s="41"/>
      <x:c r="R14" s="40" t="str">
        <x:f>IF(A14="","",IF(AND(H14&lt;TODAY(),I14&lt;&gt;"완료"),"기한초과",IF(I14&lt;&gt;"완료","진행중",IF(OR(L14="",M14="",N14="",Q14=""),"확인대기",IF(N14="상","추가조치","종결")))))</x:f>
      </x:c>
      <x:c r="S14" s="43" t="str">
        <x:f>IF(OR(A14="",H14="",I14="완료"),"",MAX(0,TODAY()-H14))</x:f>
      </x:c>
      <x:c r="T14" s="38" t="str"/>
    </x:row>
    <x:row r="15" ht="46" customHeight="1">
      <x:c r="A15" s="38" t="str"/>
      <x:c r="B15" s="38" t="str"/>
      <x:c r="C15" s="40" t="str">
        <x:f>IFERROR(VLOOKUP(B15,'수시평가'!$A$6:$W$105,4,FALSE),"")</x:f>
      </x:c>
      <x:c r="D15" s="40" t="str">
        <x:f>IFERROR(VLOOKUP(B15,'수시평가'!$A$6:$W$105,7,FALSE),"")</x:f>
      </x:c>
      <x:c r="E15" s="40" t="str">
        <x:f>IFERROR(VLOOKUP(B15,'수시평가'!$A$6:$W$105,9,FALSE),"")</x:f>
      </x:c>
      <x:c r="F15" s="40" t="str">
        <x:f>IFERROR(VLOOKUP(B15,'수시평가'!$A$6:$W$105,15,FALSE),"")</x:f>
      </x:c>
      <x:c r="G15" s="40" t="str">
        <x:f>IFERROR(VLOOKUP(B15,'수시평가'!$A$6:$W$105,19,FALSE),"")</x:f>
      </x:c>
      <x:c r="H15" s="42" t="str">
        <x:f>IFERROR(VLOOKUP(B15,'수시평가'!$A$6:$W$105,20,FALSE),"")</x:f>
      </x:c>
      <x:c r="I15" s="38" t="str"/>
      <x:c r="J15" s="41"/>
      <x:c r="K15" s="38" t="str"/>
      <x:c r="L15" s="41"/>
      <x:c r="M15" s="38" t="str"/>
      <x:c r="N15" s="38" t="str"/>
      <x:c r="O15" s="40" t="str">
        <x:f>IF(A15="","",IF(N15="","확인 대기",IF(N15="상","필요",IF(N15="중","검토","불필요"))))</x:f>
      </x:c>
      <x:c r="P15" s="38" t="str"/>
      <x:c r="Q15" s="41"/>
      <x:c r="R15" s="40" t="str">
        <x:f>IF(A15="","",IF(AND(H15&lt;TODAY(),I15&lt;&gt;"완료"),"기한초과",IF(I15&lt;&gt;"완료","진행중",IF(OR(L15="",M15="",N15="",Q15=""),"확인대기",IF(N15="상","추가조치","종결")))))</x:f>
      </x:c>
      <x:c r="S15" s="43" t="str">
        <x:f>IF(OR(A15="",H15="",I15="완료"),"",MAX(0,TODAY()-H15))</x:f>
      </x:c>
      <x:c r="T15" s="38" t="str"/>
    </x:row>
    <x:row r="16" ht="46" customHeight="1">
      <x:c r="A16" s="38" t="str"/>
      <x:c r="B16" s="38" t="str"/>
      <x:c r="C16" s="40" t="str">
        <x:f>IFERROR(VLOOKUP(B16,'수시평가'!$A$6:$W$105,4,FALSE),"")</x:f>
      </x:c>
      <x:c r="D16" s="40" t="str">
        <x:f>IFERROR(VLOOKUP(B16,'수시평가'!$A$6:$W$105,7,FALSE),"")</x:f>
      </x:c>
      <x:c r="E16" s="40" t="str">
        <x:f>IFERROR(VLOOKUP(B16,'수시평가'!$A$6:$W$105,9,FALSE),"")</x:f>
      </x:c>
      <x:c r="F16" s="40" t="str">
        <x:f>IFERROR(VLOOKUP(B16,'수시평가'!$A$6:$W$105,15,FALSE),"")</x:f>
      </x:c>
      <x:c r="G16" s="40" t="str">
        <x:f>IFERROR(VLOOKUP(B16,'수시평가'!$A$6:$W$105,19,FALSE),"")</x:f>
      </x:c>
      <x:c r="H16" s="42" t="str">
        <x:f>IFERROR(VLOOKUP(B16,'수시평가'!$A$6:$W$105,20,FALSE),"")</x:f>
      </x:c>
      <x:c r="I16" s="38" t="str"/>
      <x:c r="J16" s="41"/>
      <x:c r="K16" s="38" t="str"/>
      <x:c r="L16" s="41"/>
      <x:c r="M16" s="38" t="str"/>
      <x:c r="N16" s="38" t="str"/>
      <x:c r="O16" s="40" t="str">
        <x:f>IF(A16="","",IF(N16="","확인 대기",IF(N16="상","필요",IF(N16="중","검토","불필요"))))</x:f>
      </x:c>
      <x:c r="P16" s="38" t="str"/>
      <x:c r="Q16" s="41"/>
      <x:c r="R16" s="40" t="str">
        <x:f>IF(A16="","",IF(AND(H16&lt;TODAY(),I16&lt;&gt;"완료"),"기한초과",IF(I16&lt;&gt;"완료","진행중",IF(OR(L16="",M16="",N16="",Q16=""),"확인대기",IF(N16="상","추가조치","종결")))))</x:f>
      </x:c>
      <x:c r="S16" s="43" t="str">
        <x:f>IF(OR(A16="",H16="",I16="완료"),"",MAX(0,TODAY()-H16))</x:f>
      </x:c>
      <x:c r="T16" s="38" t="str"/>
    </x:row>
    <x:row r="17" ht="46" customHeight="1">
      <x:c r="A17" s="38" t="str"/>
      <x:c r="B17" s="38" t="str"/>
      <x:c r="C17" s="40" t="str">
        <x:f>IFERROR(VLOOKUP(B17,'수시평가'!$A$6:$W$105,4,FALSE),"")</x:f>
      </x:c>
      <x:c r="D17" s="40" t="str">
        <x:f>IFERROR(VLOOKUP(B17,'수시평가'!$A$6:$W$105,7,FALSE),"")</x:f>
      </x:c>
      <x:c r="E17" s="40" t="str">
        <x:f>IFERROR(VLOOKUP(B17,'수시평가'!$A$6:$W$105,9,FALSE),"")</x:f>
      </x:c>
      <x:c r="F17" s="40" t="str">
        <x:f>IFERROR(VLOOKUP(B17,'수시평가'!$A$6:$W$105,15,FALSE),"")</x:f>
      </x:c>
      <x:c r="G17" s="40" t="str">
        <x:f>IFERROR(VLOOKUP(B17,'수시평가'!$A$6:$W$105,19,FALSE),"")</x:f>
      </x:c>
      <x:c r="H17" s="42" t="str">
        <x:f>IFERROR(VLOOKUP(B17,'수시평가'!$A$6:$W$105,20,FALSE),"")</x:f>
      </x:c>
      <x:c r="I17" s="38" t="str"/>
      <x:c r="J17" s="41"/>
      <x:c r="K17" s="38" t="str"/>
      <x:c r="L17" s="41"/>
      <x:c r="M17" s="38" t="str"/>
      <x:c r="N17" s="38" t="str"/>
      <x:c r="O17" s="40" t="str">
        <x:f>IF(A17="","",IF(N17="","확인 대기",IF(N17="상","필요",IF(N17="중","검토","불필요"))))</x:f>
      </x:c>
      <x:c r="P17" s="38" t="str"/>
      <x:c r="Q17" s="41"/>
      <x:c r="R17" s="40" t="str">
        <x:f>IF(A17="","",IF(AND(H17&lt;TODAY(),I17&lt;&gt;"완료"),"기한초과",IF(I17&lt;&gt;"완료","진행중",IF(OR(L17="",M17="",N17="",Q17=""),"확인대기",IF(N17="상","추가조치","종결")))))</x:f>
      </x:c>
      <x:c r="S17" s="43" t="str">
        <x:f>IF(OR(A17="",H17="",I17="완료"),"",MAX(0,TODAY()-H17))</x:f>
      </x:c>
      <x:c r="T17" s="38" t="str"/>
    </x:row>
    <x:row r="18" ht="46" customHeight="1">
      <x:c r="A18" s="38" t="str"/>
      <x:c r="B18" s="38" t="str"/>
      <x:c r="C18" s="40" t="str">
        <x:f>IFERROR(VLOOKUP(B18,'수시평가'!$A$6:$W$105,4,FALSE),"")</x:f>
      </x:c>
      <x:c r="D18" s="40" t="str">
        <x:f>IFERROR(VLOOKUP(B18,'수시평가'!$A$6:$W$105,7,FALSE),"")</x:f>
      </x:c>
      <x:c r="E18" s="40" t="str">
        <x:f>IFERROR(VLOOKUP(B18,'수시평가'!$A$6:$W$105,9,FALSE),"")</x:f>
      </x:c>
      <x:c r="F18" s="40" t="str">
        <x:f>IFERROR(VLOOKUP(B18,'수시평가'!$A$6:$W$105,15,FALSE),"")</x:f>
      </x:c>
      <x:c r="G18" s="40" t="str">
        <x:f>IFERROR(VLOOKUP(B18,'수시평가'!$A$6:$W$105,19,FALSE),"")</x:f>
      </x:c>
      <x:c r="H18" s="42" t="str">
        <x:f>IFERROR(VLOOKUP(B18,'수시평가'!$A$6:$W$105,20,FALSE),"")</x:f>
      </x:c>
      <x:c r="I18" s="38" t="str"/>
      <x:c r="J18" s="41"/>
      <x:c r="K18" s="38" t="str"/>
      <x:c r="L18" s="41"/>
      <x:c r="M18" s="38" t="str"/>
      <x:c r="N18" s="38" t="str"/>
      <x:c r="O18" s="40" t="str">
        <x:f>IF(A18="","",IF(N18="","확인 대기",IF(N18="상","필요",IF(N18="중","검토","불필요"))))</x:f>
      </x:c>
      <x:c r="P18" s="38" t="str"/>
      <x:c r="Q18" s="41"/>
      <x:c r="R18" s="40" t="str">
        <x:f>IF(A18="","",IF(AND(H18&lt;TODAY(),I18&lt;&gt;"완료"),"기한초과",IF(I18&lt;&gt;"완료","진행중",IF(OR(L18="",M18="",N18="",Q18=""),"확인대기",IF(N18="상","추가조치","종결")))))</x:f>
      </x:c>
      <x:c r="S18" s="43" t="str">
        <x:f>IF(OR(A18="",H18="",I18="완료"),"",MAX(0,TODAY()-H18))</x:f>
      </x:c>
      <x:c r="T18" s="38" t="str"/>
    </x:row>
    <x:row r="19" ht="46" customHeight="1">
      <x:c r="A19" s="38" t="str"/>
      <x:c r="B19" s="38" t="str"/>
      <x:c r="C19" s="40" t="str">
        <x:f>IFERROR(VLOOKUP(B19,'수시평가'!$A$6:$W$105,4,FALSE),"")</x:f>
      </x:c>
      <x:c r="D19" s="40" t="str">
        <x:f>IFERROR(VLOOKUP(B19,'수시평가'!$A$6:$W$105,7,FALSE),"")</x:f>
      </x:c>
      <x:c r="E19" s="40" t="str">
        <x:f>IFERROR(VLOOKUP(B19,'수시평가'!$A$6:$W$105,9,FALSE),"")</x:f>
      </x:c>
      <x:c r="F19" s="40" t="str">
        <x:f>IFERROR(VLOOKUP(B19,'수시평가'!$A$6:$W$105,15,FALSE),"")</x:f>
      </x:c>
      <x:c r="G19" s="40" t="str">
        <x:f>IFERROR(VLOOKUP(B19,'수시평가'!$A$6:$W$105,19,FALSE),"")</x:f>
      </x:c>
      <x:c r="H19" s="42" t="str">
        <x:f>IFERROR(VLOOKUP(B19,'수시평가'!$A$6:$W$105,20,FALSE),"")</x:f>
      </x:c>
      <x:c r="I19" s="38" t="str"/>
      <x:c r="J19" s="41"/>
      <x:c r="K19" s="38" t="str"/>
      <x:c r="L19" s="41"/>
      <x:c r="M19" s="38" t="str"/>
      <x:c r="N19" s="38" t="str"/>
      <x:c r="O19" s="40" t="str">
        <x:f>IF(A19="","",IF(N19="","확인 대기",IF(N19="상","필요",IF(N19="중","검토","불필요"))))</x:f>
      </x:c>
      <x:c r="P19" s="38" t="str"/>
      <x:c r="Q19" s="41"/>
      <x:c r="R19" s="40" t="str">
        <x:f>IF(A19="","",IF(AND(H19&lt;TODAY(),I19&lt;&gt;"완료"),"기한초과",IF(I19&lt;&gt;"완료","진행중",IF(OR(L19="",M19="",N19="",Q19=""),"확인대기",IF(N19="상","추가조치","종결")))))</x:f>
      </x:c>
      <x:c r="S19" s="43" t="str">
        <x:f>IF(OR(A19="",H19="",I19="완료"),"",MAX(0,TODAY()-H19))</x:f>
      </x:c>
      <x:c r="T19" s="38" t="str"/>
    </x:row>
    <x:row r="20" ht="46" customHeight="1">
      <x:c r="A20" s="38" t="str"/>
      <x:c r="B20" s="38" t="str"/>
      <x:c r="C20" s="40" t="str">
        <x:f>IFERROR(VLOOKUP(B20,'수시평가'!$A$6:$W$105,4,FALSE),"")</x:f>
      </x:c>
      <x:c r="D20" s="40" t="str">
        <x:f>IFERROR(VLOOKUP(B20,'수시평가'!$A$6:$W$105,7,FALSE),"")</x:f>
      </x:c>
      <x:c r="E20" s="40" t="str">
        <x:f>IFERROR(VLOOKUP(B20,'수시평가'!$A$6:$W$105,9,FALSE),"")</x:f>
      </x:c>
      <x:c r="F20" s="40" t="str">
        <x:f>IFERROR(VLOOKUP(B20,'수시평가'!$A$6:$W$105,15,FALSE),"")</x:f>
      </x:c>
      <x:c r="G20" s="40" t="str">
        <x:f>IFERROR(VLOOKUP(B20,'수시평가'!$A$6:$W$105,19,FALSE),"")</x:f>
      </x:c>
      <x:c r="H20" s="42" t="str">
        <x:f>IFERROR(VLOOKUP(B20,'수시평가'!$A$6:$W$105,20,FALSE),"")</x:f>
      </x:c>
      <x:c r="I20" s="38" t="str"/>
      <x:c r="J20" s="41"/>
      <x:c r="K20" s="38" t="str"/>
      <x:c r="L20" s="41"/>
      <x:c r="M20" s="38" t="str"/>
      <x:c r="N20" s="38" t="str"/>
      <x:c r="O20" s="40" t="str">
        <x:f>IF(A20="","",IF(N20="","확인 대기",IF(N20="상","필요",IF(N20="중","검토","불필요"))))</x:f>
      </x:c>
      <x:c r="P20" s="38" t="str"/>
      <x:c r="Q20" s="41"/>
      <x:c r="R20" s="40" t="str">
        <x:f>IF(A20="","",IF(AND(H20&lt;TODAY(),I20&lt;&gt;"완료"),"기한초과",IF(I20&lt;&gt;"완료","진행중",IF(OR(L20="",M20="",N20="",Q20=""),"확인대기",IF(N20="상","추가조치","종결")))))</x:f>
      </x:c>
      <x:c r="S20" s="43" t="str">
        <x:f>IF(OR(A20="",H20="",I20="완료"),"",MAX(0,TODAY()-H20))</x:f>
      </x:c>
      <x:c r="T20" s="38" t="str"/>
    </x:row>
    <x:row r="21" ht="46" customHeight="1">
      <x:c r="A21" s="38" t="str"/>
      <x:c r="B21" s="38" t="str"/>
      <x:c r="C21" s="40" t="str">
        <x:f>IFERROR(VLOOKUP(B21,'수시평가'!$A$6:$W$105,4,FALSE),"")</x:f>
      </x:c>
      <x:c r="D21" s="40" t="str">
        <x:f>IFERROR(VLOOKUP(B21,'수시평가'!$A$6:$W$105,7,FALSE),"")</x:f>
      </x:c>
      <x:c r="E21" s="40" t="str">
        <x:f>IFERROR(VLOOKUP(B21,'수시평가'!$A$6:$W$105,9,FALSE),"")</x:f>
      </x:c>
      <x:c r="F21" s="40" t="str">
        <x:f>IFERROR(VLOOKUP(B21,'수시평가'!$A$6:$W$105,15,FALSE),"")</x:f>
      </x:c>
      <x:c r="G21" s="40" t="str">
        <x:f>IFERROR(VLOOKUP(B21,'수시평가'!$A$6:$W$105,19,FALSE),"")</x:f>
      </x:c>
      <x:c r="H21" s="42" t="str">
        <x:f>IFERROR(VLOOKUP(B21,'수시평가'!$A$6:$W$105,20,FALSE),"")</x:f>
      </x:c>
      <x:c r="I21" s="38" t="str"/>
      <x:c r="J21" s="41"/>
      <x:c r="K21" s="38" t="str"/>
      <x:c r="L21" s="41"/>
      <x:c r="M21" s="38" t="str"/>
      <x:c r="N21" s="38" t="str"/>
      <x:c r="O21" s="40" t="str">
        <x:f>IF(A21="","",IF(N21="","확인 대기",IF(N21="상","필요",IF(N21="중","검토","불필요"))))</x:f>
      </x:c>
      <x:c r="P21" s="38" t="str"/>
      <x:c r="Q21" s="41"/>
      <x:c r="R21" s="40" t="str">
        <x:f>IF(A21="","",IF(AND(H21&lt;TODAY(),I21&lt;&gt;"완료"),"기한초과",IF(I21&lt;&gt;"완료","진행중",IF(OR(L21="",M21="",N21="",Q21=""),"확인대기",IF(N21="상","추가조치","종결")))))</x:f>
      </x:c>
      <x:c r="S21" s="43" t="str">
        <x:f>IF(OR(A21="",H21="",I21="완료"),"",MAX(0,TODAY()-H21))</x:f>
      </x:c>
      <x:c r="T21" s="38" t="str"/>
    </x:row>
    <x:row r="22" ht="46" customHeight="1">
      <x:c r="A22" s="38" t="str"/>
      <x:c r="B22" s="38" t="str"/>
      <x:c r="C22" s="40" t="str">
        <x:f>IFERROR(VLOOKUP(B22,'수시평가'!$A$6:$W$105,4,FALSE),"")</x:f>
      </x:c>
      <x:c r="D22" s="40" t="str">
        <x:f>IFERROR(VLOOKUP(B22,'수시평가'!$A$6:$W$105,7,FALSE),"")</x:f>
      </x:c>
      <x:c r="E22" s="40" t="str">
        <x:f>IFERROR(VLOOKUP(B22,'수시평가'!$A$6:$W$105,9,FALSE),"")</x:f>
      </x:c>
      <x:c r="F22" s="40" t="str">
        <x:f>IFERROR(VLOOKUP(B22,'수시평가'!$A$6:$W$105,15,FALSE),"")</x:f>
      </x:c>
      <x:c r="G22" s="40" t="str">
        <x:f>IFERROR(VLOOKUP(B22,'수시평가'!$A$6:$W$105,19,FALSE),"")</x:f>
      </x:c>
      <x:c r="H22" s="42" t="str">
        <x:f>IFERROR(VLOOKUP(B22,'수시평가'!$A$6:$W$105,20,FALSE),"")</x:f>
      </x:c>
      <x:c r="I22" s="38" t="str"/>
      <x:c r="J22" s="41"/>
      <x:c r="K22" s="38" t="str"/>
      <x:c r="L22" s="41"/>
      <x:c r="M22" s="38" t="str"/>
      <x:c r="N22" s="38" t="str"/>
      <x:c r="O22" s="40" t="str">
        <x:f>IF(A22="","",IF(N22="","확인 대기",IF(N22="상","필요",IF(N22="중","검토","불필요"))))</x:f>
      </x:c>
      <x:c r="P22" s="38" t="str"/>
      <x:c r="Q22" s="41"/>
      <x:c r="R22" s="40" t="str">
        <x:f>IF(A22="","",IF(AND(H22&lt;TODAY(),I22&lt;&gt;"완료"),"기한초과",IF(I22&lt;&gt;"완료","진행중",IF(OR(L22="",M22="",N22="",Q22=""),"확인대기",IF(N22="상","추가조치","종결")))))</x:f>
      </x:c>
      <x:c r="S22" s="43" t="str">
        <x:f>IF(OR(A22="",H22="",I22="완료"),"",MAX(0,TODAY()-H22))</x:f>
      </x:c>
      <x:c r="T22" s="38" t="str"/>
    </x:row>
    <x:row r="23" ht="46" customHeight="1">
      <x:c r="A23" s="38" t="str"/>
      <x:c r="B23" s="38" t="str"/>
      <x:c r="C23" s="40" t="str">
        <x:f>IFERROR(VLOOKUP(B23,'수시평가'!$A$6:$W$105,4,FALSE),"")</x:f>
      </x:c>
      <x:c r="D23" s="40" t="str">
        <x:f>IFERROR(VLOOKUP(B23,'수시평가'!$A$6:$W$105,7,FALSE),"")</x:f>
      </x:c>
      <x:c r="E23" s="40" t="str">
        <x:f>IFERROR(VLOOKUP(B23,'수시평가'!$A$6:$W$105,9,FALSE),"")</x:f>
      </x:c>
      <x:c r="F23" s="40" t="str">
        <x:f>IFERROR(VLOOKUP(B23,'수시평가'!$A$6:$W$105,15,FALSE),"")</x:f>
      </x:c>
      <x:c r="G23" s="40" t="str">
        <x:f>IFERROR(VLOOKUP(B23,'수시평가'!$A$6:$W$105,19,FALSE),"")</x:f>
      </x:c>
      <x:c r="H23" s="42" t="str">
        <x:f>IFERROR(VLOOKUP(B23,'수시평가'!$A$6:$W$105,20,FALSE),"")</x:f>
      </x:c>
      <x:c r="I23" s="38" t="str"/>
      <x:c r="J23" s="41"/>
      <x:c r="K23" s="38" t="str"/>
      <x:c r="L23" s="41"/>
      <x:c r="M23" s="38" t="str"/>
      <x:c r="N23" s="38" t="str"/>
      <x:c r="O23" s="40" t="str">
        <x:f>IF(A23="","",IF(N23="","확인 대기",IF(N23="상","필요",IF(N23="중","검토","불필요"))))</x:f>
      </x:c>
      <x:c r="P23" s="38" t="str"/>
      <x:c r="Q23" s="41"/>
      <x:c r="R23" s="40" t="str">
        <x:f>IF(A23="","",IF(AND(H23&lt;TODAY(),I23&lt;&gt;"완료"),"기한초과",IF(I23&lt;&gt;"완료","진행중",IF(OR(L23="",M23="",N23="",Q23=""),"확인대기",IF(N23="상","추가조치","종결")))))</x:f>
      </x:c>
      <x:c r="S23" s="43" t="str">
        <x:f>IF(OR(A23="",H23="",I23="완료"),"",MAX(0,TODAY()-H23))</x:f>
      </x:c>
      <x:c r="T23" s="38" t="str"/>
    </x:row>
    <x:row r="24" ht="46" customHeight="1">
      <x:c r="A24" s="38" t="str"/>
      <x:c r="B24" s="38" t="str"/>
      <x:c r="C24" s="40" t="str">
        <x:f>IFERROR(VLOOKUP(B24,'수시평가'!$A$6:$W$105,4,FALSE),"")</x:f>
      </x:c>
      <x:c r="D24" s="40" t="str">
        <x:f>IFERROR(VLOOKUP(B24,'수시평가'!$A$6:$W$105,7,FALSE),"")</x:f>
      </x:c>
      <x:c r="E24" s="40" t="str">
        <x:f>IFERROR(VLOOKUP(B24,'수시평가'!$A$6:$W$105,9,FALSE),"")</x:f>
      </x:c>
      <x:c r="F24" s="40" t="str">
        <x:f>IFERROR(VLOOKUP(B24,'수시평가'!$A$6:$W$105,15,FALSE),"")</x:f>
      </x:c>
      <x:c r="G24" s="40" t="str">
        <x:f>IFERROR(VLOOKUP(B24,'수시평가'!$A$6:$W$105,19,FALSE),"")</x:f>
      </x:c>
      <x:c r="H24" s="42" t="str">
        <x:f>IFERROR(VLOOKUP(B24,'수시평가'!$A$6:$W$105,20,FALSE),"")</x:f>
      </x:c>
      <x:c r="I24" s="38" t="str"/>
      <x:c r="J24" s="41"/>
      <x:c r="K24" s="38" t="str"/>
      <x:c r="L24" s="41"/>
      <x:c r="M24" s="38" t="str"/>
      <x:c r="N24" s="38" t="str"/>
      <x:c r="O24" s="40" t="str">
        <x:f>IF(A24="","",IF(N24="","확인 대기",IF(N24="상","필요",IF(N24="중","검토","불필요"))))</x:f>
      </x:c>
      <x:c r="P24" s="38" t="str"/>
      <x:c r="Q24" s="41"/>
      <x:c r="R24" s="40" t="str">
        <x:f>IF(A24="","",IF(AND(H24&lt;TODAY(),I24&lt;&gt;"완료"),"기한초과",IF(I24&lt;&gt;"완료","진행중",IF(OR(L24="",M24="",N24="",Q24=""),"확인대기",IF(N24="상","추가조치","종결")))))</x:f>
      </x:c>
      <x:c r="S24" s="43" t="str">
        <x:f>IF(OR(A24="",H24="",I24="완료"),"",MAX(0,TODAY()-H24))</x:f>
      </x:c>
      <x:c r="T24" s="38" t="str"/>
    </x:row>
    <x:row r="25" ht="46" customHeight="1">
      <x:c r="A25" s="38" t="str"/>
      <x:c r="B25" s="38" t="str"/>
      <x:c r="C25" s="40" t="str">
        <x:f>IFERROR(VLOOKUP(B25,'수시평가'!$A$6:$W$105,4,FALSE),"")</x:f>
      </x:c>
      <x:c r="D25" s="40" t="str">
        <x:f>IFERROR(VLOOKUP(B25,'수시평가'!$A$6:$W$105,7,FALSE),"")</x:f>
      </x:c>
      <x:c r="E25" s="40" t="str">
        <x:f>IFERROR(VLOOKUP(B25,'수시평가'!$A$6:$W$105,9,FALSE),"")</x:f>
      </x:c>
      <x:c r="F25" s="40" t="str">
        <x:f>IFERROR(VLOOKUP(B25,'수시평가'!$A$6:$W$105,15,FALSE),"")</x:f>
      </x:c>
      <x:c r="G25" s="40" t="str">
        <x:f>IFERROR(VLOOKUP(B25,'수시평가'!$A$6:$W$105,19,FALSE),"")</x:f>
      </x:c>
      <x:c r="H25" s="42" t="str">
        <x:f>IFERROR(VLOOKUP(B25,'수시평가'!$A$6:$W$105,20,FALSE),"")</x:f>
      </x:c>
      <x:c r="I25" s="38" t="str"/>
      <x:c r="J25" s="41"/>
      <x:c r="K25" s="38" t="str"/>
      <x:c r="L25" s="41"/>
      <x:c r="M25" s="38" t="str"/>
      <x:c r="N25" s="38" t="str"/>
      <x:c r="O25" s="40" t="str">
        <x:f>IF(A25="","",IF(N25="","확인 대기",IF(N25="상","필요",IF(N25="중","검토","불필요"))))</x:f>
      </x:c>
      <x:c r="P25" s="38" t="str"/>
      <x:c r="Q25" s="41"/>
      <x:c r="R25" s="40" t="str">
        <x:f>IF(A25="","",IF(AND(H25&lt;TODAY(),I25&lt;&gt;"완료"),"기한초과",IF(I25&lt;&gt;"완료","진행중",IF(OR(L25="",M25="",N25="",Q25=""),"확인대기",IF(N25="상","추가조치","종결")))))</x:f>
      </x:c>
      <x:c r="S25" s="43" t="str">
        <x:f>IF(OR(A25="",H25="",I25="완료"),"",MAX(0,TODAY()-H25))</x:f>
      </x:c>
      <x:c r="T25" s="38" t="str"/>
    </x:row>
    <x:row r="26" ht="46" customHeight="1">
      <x:c r="A26" s="38" t="str"/>
      <x:c r="B26" s="38" t="str"/>
      <x:c r="C26" s="40" t="str">
        <x:f>IFERROR(VLOOKUP(B26,'수시평가'!$A$6:$W$105,4,FALSE),"")</x:f>
      </x:c>
      <x:c r="D26" s="40" t="str">
        <x:f>IFERROR(VLOOKUP(B26,'수시평가'!$A$6:$W$105,7,FALSE),"")</x:f>
      </x:c>
      <x:c r="E26" s="40" t="str">
        <x:f>IFERROR(VLOOKUP(B26,'수시평가'!$A$6:$W$105,9,FALSE),"")</x:f>
      </x:c>
      <x:c r="F26" s="40" t="str">
        <x:f>IFERROR(VLOOKUP(B26,'수시평가'!$A$6:$W$105,15,FALSE),"")</x:f>
      </x:c>
      <x:c r="G26" s="40" t="str">
        <x:f>IFERROR(VLOOKUP(B26,'수시평가'!$A$6:$W$105,19,FALSE),"")</x:f>
      </x:c>
      <x:c r="H26" s="42" t="str">
        <x:f>IFERROR(VLOOKUP(B26,'수시평가'!$A$6:$W$105,20,FALSE),"")</x:f>
      </x:c>
      <x:c r="I26" s="38" t="str"/>
      <x:c r="J26" s="41"/>
      <x:c r="K26" s="38" t="str"/>
      <x:c r="L26" s="41"/>
      <x:c r="M26" s="38" t="str"/>
      <x:c r="N26" s="38" t="str"/>
      <x:c r="O26" s="40" t="str">
        <x:f>IF(A26="","",IF(N26="","확인 대기",IF(N26="상","필요",IF(N26="중","검토","불필요"))))</x:f>
      </x:c>
      <x:c r="P26" s="38" t="str"/>
      <x:c r="Q26" s="41"/>
      <x:c r="R26" s="40" t="str">
        <x:f>IF(A26="","",IF(AND(H26&lt;TODAY(),I26&lt;&gt;"완료"),"기한초과",IF(I26&lt;&gt;"완료","진행중",IF(OR(L26="",M26="",N26="",Q26=""),"확인대기",IF(N26="상","추가조치","종결")))))</x:f>
      </x:c>
      <x:c r="S26" s="43" t="str">
        <x:f>IF(OR(A26="",H26="",I26="완료"),"",MAX(0,TODAY()-H26))</x:f>
      </x:c>
      <x:c r="T26" s="38" t="str"/>
    </x:row>
    <x:row r="27" ht="46" customHeight="1">
      <x:c r="A27" s="38" t="str"/>
      <x:c r="B27" s="38" t="str"/>
      <x:c r="C27" s="40" t="str">
        <x:f>IFERROR(VLOOKUP(B27,'수시평가'!$A$6:$W$105,4,FALSE),"")</x:f>
      </x:c>
      <x:c r="D27" s="40" t="str">
        <x:f>IFERROR(VLOOKUP(B27,'수시평가'!$A$6:$W$105,7,FALSE),"")</x:f>
      </x:c>
      <x:c r="E27" s="40" t="str">
        <x:f>IFERROR(VLOOKUP(B27,'수시평가'!$A$6:$W$105,9,FALSE),"")</x:f>
      </x:c>
      <x:c r="F27" s="40" t="str">
        <x:f>IFERROR(VLOOKUP(B27,'수시평가'!$A$6:$W$105,15,FALSE),"")</x:f>
      </x:c>
      <x:c r="G27" s="40" t="str">
        <x:f>IFERROR(VLOOKUP(B27,'수시평가'!$A$6:$W$105,19,FALSE),"")</x:f>
      </x:c>
      <x:c r="H27" s="42" t="str">
        <x:f>IFERROR(VLOOKUP(B27,'수시평가'!$A$6:$W$105,20,FALSE),"")</x:f>
      </x:c>
      <x:c r="I27" s="38" t="str"/>
      <x:c r="J27" s="41"/>
      <x:c r="K27" s="38" t="str"/>
      <x:c r="L27" s="41"/>
      <x:c r="M27" s="38" t="str"/>
      <x:c r="N27" s="38" t="str"/>
      <x:c r="O27" s="40" t="str">
        <x:f>IF(A27="","",IF(N27="","확인 대기",IF(N27="상","필요",IF(N27="중","검토","불필요"))))</x:f>
      </x:c>
      <x:c r="P27" s="38" t="str"/>
      <x:c r="Q27" s="41"/>
      <x:c r="R27" s="40" t="str">
        <x:f>IF(A27="","",IF(AND(H27&lt;TODAY(),I27&lt;&gt;"완료"),"기한초과",IF(I27&lt;&gt;"완료","진행중",IF(OR(L27="",M27="",N27="",Q27=""),"확인대기",IF(N27="상","추가조치","종결")))))</x:f>
      </x:c>
      <x:c r="S27" s="43" t="str">
        <x:f>IF(OR(A27="",H27="",I27="완료"),"",MAX(0,TODAY()-H27))</x:f>
      </x:c>
      <x:c r="T27" s="38" t="str"/>
    </x:row>
    <x:row r="28" ht="46" customHeight="1">
      <x:c r="A28" s="38" t="str"/>
      <x:c r="B28" s="38" t="str"/>
      <x:c r="C28" s="40" t="str">
        <x:f>IFERROR(VLOOKUP(B28,'수시평가'!$A$6:$W$105,4,FALSE),"")</x:f>
      </x:c>
      <x:c r="D28" s="40" t="str">
        <x:f>IFERROR(VLOOKUP(B28,'수시평가'!$A$6:$W$105,7,FALSE),"")</x:f>
      </x:c>
      <x:c r="E28" s="40" t="str">
        <x:f>IFERROR(VLOOKUP(B28,'수시평가'!$A$6:$W$105,9,FALSE),"")</x:f>
      </x:c>
      <x:c r="F28" s="40" t="str">
        <x:f>IFERROR(VLOOKUP(B28,'수시평가'!$A$6:$W$105,15,FALSE),"")</x:f>
      </x:c>
      <x:c r="G28" s="40" t="str">
        <x:f>IFERROR(VLOOKUP(B28,'수시평가'!$A$6:$W$105,19,FALSE),"")</x:f>
      </x:c>
      <x:c r="H28" s="42" t="str">
        <x:f>IFERROR(VLOOKUP(B28,'수시평가'!$A$6:$W$105,20,FALSE),"")</x:f>
      </x:c>
      <x:c r="I28" s="38" t="str"/>
      <x:c r="J28" s="41"/>
      <x:c r="K28" s="38" t="str"/>
      <x:c r="L28" s="41"/>
      <x:c r="M28" s="38" t="str"/>
      <x:c r="N28" s="38" t="str"/>
      <x:c r="O28" s="40" t="str">
        <x:f>IF(A28="","",IF(N28="","확인 대기",IF(N28="상","필요",IF(N28="중","검토","불필요"))))</x:f>
      </x:c>
      <x:c r="P28" s="38" t="str"/>
      <x:c r="Q28" s="41"/>
      <x:c r="R28" s="40" t="str">
        <x:f>IF(A28="","",IF(AND(H28&lt;TODAY(),I28&lt;&gt;"완료"),"기한초과",IF(I28&lt;&gt;"완료","진행중",IF(OR(L28="",M28="",N28="",Q28=""),"확인대기",IF(N28="상","추가조치","종결")))))</x:f>
      </x:c>
      <x:c r="S28" s="43" t="str">
        <x:f>IF(OR(A28="",H28="",I28="완료"),"",MAX(0,TODAY()-H28))</x:f>
      </x:c>
      <x:c r="T28" s="38" t="str"/>
    </x:row>
    <x:row r="29" ht="46" customHeight="1">
      <x:c r="A29" s="38" t="str"/>
      <x:c r="B29" s="38" t="str"/>
      <x:c r="C29" s="40" t="str">
        <x:f>IFERROR(VLOOKUP(B29,'수시평가'!$A$6:$W$105,4,FALSE),"")</x:f>
      </x:c>
      <x:c r="D29" s="40" t="str">
        <x:f>IFERROR(VLOOKUP(B29,'수시평가'!$A$6:$W$105,7,FALSE),"")</x:f>
      </x:c>
      <x:c r="E29" s="40" t="str">
        <x:f>IFERROR(VLOOKUP(B29,'수시평가'!$A$6:$W$105,9,FALSE),"")</x:f>
      </x:c>
      <x:c r="F29" s="40" t="str">
        <x:f>IFERROR(VLOOKUP(B29,'수시평가'!$A$6:$W$105,15,FALSE),"")</x:f>
      </x:c>
      <x:c r="G29" s="40" t="str">
        <x:f>IFERROR(VLOOKUP(B29,'수시평가'!$A$6:$W$105,19,FALSE),"")</x:f>
      </x:c>
      <x:c r="H29" s="42" t="str">
        <x:f>IFERROR(VLOOKUP(B29,'수시평가'!$A$6:$W$105,20,FALSE),"")</x:f>
      </x:c>
      <x:c r="I29" s="38" t="str"/>
      <x:c r="J29" s="41"/>
      <x:c r="K29" s="38" t="str"/>
      <x:c r="L29" s="41"/>
      <x:c r="M29" s="38" t="str"/>
      <x:c r="N29" s="38" t="str"/>
      <x:c r="O29" s="40" t="str">
        <x:f>IF(A29="","",IF(N29="","확인 대기",IF(N29="상","필요",IF(N29="중","검토","불필요"))))</x:f>
      </x:c>
      <x:c r="P29" s="38" t="str"/>
      <x:c r="Q29" s="41"/>
      <x:c r="R29" s="40" t="str">
        <x:f>IF(A29="","",IF(AND(H29&lt;TODAY(),I29&lt;&gt;"완료"),"기한초과",IF(I29&lt;&gt;"완료","진행중",IF(OR(L29="",M29="",N29="",Q29=""),"확인대기",IF(N29="상","추가조치","종결")))))</x:f>
      </x:c>
      <x:c r="S29" s="43" t="str">
        <x:f>IF(OR(A29="",H29="",I29="완료"),"",MAX(0,TODAY()-H29))</x:f>
      </x:c>
      <x:c r="T29" s="38" t="str"/>
    </x:row>
    <x:row r="30" ht="46" customHeight="1">
      <x:c r="A30" s="38" t="str"/>
      <x:c r="B30" s="38" t="str"/>
      <x:c r="C30" s="40" t="str">
        <x:f>IFERROR(VLOOKUP(B30,'수시평가'!$A$6:$W$105,4,FALSE),"")</x:f>
      </x:c>
      <x:c r="D30" s="40" t="str">
        <x:f>IFERROR(VLOOKUP(B30,'수시평가'!$A$6:$W$105,7,FALSE),"")</x:f>
      </x:c>
      <x:c r="E30" s="40" t="str">
        <x:f>IFERROR(VLOOKUP(B30,'수시평가'!$A$6:$W$105,9,FALSE),"")</x:f>
      </x:c>
      <x:c r="F30" s="40" t="str">
        <x:f>IFERROR(VLOOKUP(B30,'수시평가'!$A$6:$W$105,15,FALSE),"")</x:f>
      </x:c>
      <x:c r="G30" s="40" t="str">
        <x:f>IFERROR(VLOOKUP(B30,'수시평가'!$A$6:$W$105,19,FALSE),"")</x:f>
      </x:c>
      <x:c r="H30" s="42" t="str">
        <x:f>IFERROR(VLOOKUP(B30,'수시평가'!$A$6:$W$105,20,FALSE),"")</x:f>
      </x:c>
      <x:c r="I30" s="38" t="str"/>
      <x:c r="J30" s="41"/>
      <x:c r="K30" s="38" t="str"/>
      <x:c r="L30" s="41"/>
      <x:c r="M30" s="38" t="str"/>
      <x:c r="N30" s="38" t="str"/>
      <x:c r="O30" s="40" t="str">
        <x:f>IF(A30="","",IF(N30="","확인 대기",IF(N30="상","필요",IF(N30="중","검토","불필요"))))</x:f>
      </x:c>
      <x:c r="P30" s="38" t="str"/>
      <x:c r="Q30" s="41"/>
      <x:c r="R30" s="40" t="str">
        <x:f>IF(A30="","",IF(AND(H30&lt;TODAY(),I30&lt;&gt;"완료"),"기한초과",IF(I30&lt;&gt;"완료","진행중",IF(OR(L30="",M30="",N30="",Q30=""),"확인대기",IF(N30="상","추가조치","종결")))))</x:f>
      </x:c>
      <x:c r="S30" s="43" t="str">
        <x:f>IF(OR(A30="",H30="",I30="완료"),"",MAX(0,TODAY()-H30))</x:f>
      </x:c>
      <x:c r="T30" s="38" t="str"/>
    </x:row>
    <x:row r="31" ht="46" customHeight="1">
      <x:c r="A31" s="38" t="str"/>
      <x:c r="B31" s="38" t="str"/>
      <x:c r="C31" s="40" t="str">
        <x:f>IFERROR(VLOOKUP(B31,'수시평가'!$A$6:$W$105,4,FALSE),"")</x:f>
      </x:c>
      <x:c r="D31" s="40" t="str">
        <x:f>IFERROR(VLOOKUP(B31,'수시평가'!$A$6:$W$105,7,FALSE),"")</x:f>
      </x:c>
      <x:c r="E31" s="40" t="str">
        <x:f>IFERROR(VLOOKUP(B31,'수시평가'!$A$6:$W$105,9,FALSE),"")</x:f>
      </x:c>
      <x:c r="F31" s="40" t="str">
        <x:f>IFERROR(VLOOKUP(B31,'수시평가'!$A$6:$W$105,15,FALSE),"")</x:f>
      </x:c>
      <x:c r="G31" s="40" t="str">
        <x:f>IFERROR(VLOOKUP(B31,'수시평가'!$A$6:$W$105,19,FALSE),"")</x:f>
      </x:c>
      <x:c r="H31" s="42" t="str">
        <x:f>IFERROR(VLOOKUP(B31,'수시평가'!$A$6:$W$105,20,FALSE),"")</x:f>
      </x:c>
      <x:c r="I31" s="38" t="str"/>
      <x:c r="J31" s="41"/>
      <x:c r="K31" s="38" t="str"/>
      <x:c r="L31" s="41"/>
      <x:c r="M31" s="38" t="str"/>
      <x:c r="N31" s="38" t="str"/>
      <x:c r="O31" s="40" t="str">
        <x:f>IF(A31="","",IF(N31="","확인 대기",IF(N31="상","필요",IF(N31="중","검토","불필요"))))</x:f>
      </x:c>
      <x:c r="P31" s="38" t="str"/>
      <x:c r="Q31" s="41"/>
      <x:c r="R31" s="40" t="str">
        <x:f>IF(A31="","",IF(AND(H31&lt;TODAY(),I31&lt;&gt;"완료"),"기한초과",IF(I31&lt;&gt;"완료","진행중",IF(OR(L31="",M31="",N31="",Q31=""),"확인대기",IF(N31="상","추가조치","종결")))))</x:f>
      </x:c>
      <x:c r="S31" s="43" t="str">
        <x:f>IF(OR(A31="",H31="",I31="완료"),"",MAX(0,TODAY()-H31))</x:f>
      </x:c>
      <x:c r="T31" s="38" t="str"/>
    </x:row>
    <x:row r="32" ht="46" customHeight="1">
      <x:c r="A32" s="38" t="str"/>
      <x:c r="B32" s="38" t="str"/>
      <x:c r="C32" s="40" t="str">
        <x:f>IFERROR(VLOOKUP(B32,'수시평가'!$A$6:$W$105,4,FALSE),"")</x:f>
      </x:c>
      <x:c r="D32" s="40" t="str">
        <x:f>IFERROR(VLOOKUP(B32,'수시평가'!$A$6:$W$105,7,FALSE),"")</x:f>
      </x:c>
      <x:c r="E32" s="40" t="str">
        <x:f>IFERROR(VLOOKUP(B32,'수시평가'!$A$6:$W$105,9,FALSE),"")</x:f>
      </x:c>
      <x:c r="F32" s="40" t="str">
        <x:f>IFERROR(VLOOKUP(B32,'수시평가'!$A$6:$W$105,15,FALSE),"")</x:f>
      </x:c>
      <x:c r="G32" s="40" t="str">
        <x:f>IFERROR(VLOOKUP(B32,'수시평가'!$A$6:$W$105,19,FALSE),"")</x:f>
      </x:c>
      <x:c r="H32" s="42" t="str">
        <x:f>IFERROR(VLOOKUP(B32,'수시평가'!$A$6:$W$105,20,FALSE),"")</x:f>
      </x:c>
      <x:c r="I32" s="38" t="str"/>
      <x:c r="J32" s="41"/>
      <x:c r="K32" s="38" t="str"/>
      <x:c r="L32" s="41"/>
      <x:c r="M32" s="38" t="str"/>
      <x:c r="N32" s="38" t="str"/>
      <x:c r="O32" s="40" t="str">
        <x:f>IF(A32="","",IF(N32="","확인 대기",IF(N32="상","필요",IF(N32="중","검토","불필요"))))</x:f>
      </x:c>
      <x:c r="P32" s="38" t="str"/>
      <x:c r="Q32" s="41"/>
      <x:c r="R32" s="40" t="str">
        <x:f>IF(A32="","",IF(AND(H32&lt;TODAY(),I32&lt;&gt;"완료"),"기한초과",IF(I32&lt;&gt;"완료","진행중",IF(OR(L32="",M32="",N32="",Q32=""),"확인대기",IF(N32="상","추가조치","종결")))))</x:f>
      </x:c>
      <x:c r="S32" s="43" t="str">
        <x:f>IF(OR(A32="",H32="",I32="완료"),"",MAX(0,TODAY()-H32))</x:f>
      </x:c>
      <x:c r="T32" s="38" t="str"/>
    </x:row>
    <x:row r="33" ht="46" customHeight="1">
      <x:c r="A33" s="38" t="str"/>
      <x:c r="B33" s="38" t="str"/>
      <x:c r="C33" s="40" t="str">
        <x:f>IFERROR(VLOOKUP(B33,'수시평가'!$A$6:$W$105,4,FALSE),"")</x:f>
      </x:c>
      <x:c r="D33" s="40" t="str">
        <x:f>IFERROR(VLOOKUP(B33,'수시평가'!$A$6:$W$105,7,FALSE),"")</x:f>
      </x:c>
      <x:c r="E33" s="40" t="str">
        <x:f>IFERROR(VLOOKUP(B33,'수시평가'!$A$6:$W$105,9,FALSE),"")</x:f>
      </x:c>
      <x:c r="F33" s="40" t="str">
        <x:f>IFERROR(VLOOKUP(B33,'수시평가'!$A$6:$W$105,15,FALSE),"")</x:f>
      </x:c>
      <x:c r="G33" s="40" t="str">
        <x:f>IFERROR(VLOOKUP(B33,'수시평가'!$A$6:$W$105,19,FALSE),"")</x:f>
      </x:c>
      <x:c r="H33" s="42" t="str">
        <x:f>IFERROR(VLOOKUP(B33,'수시평가'!$A$6:$W$105,20,FALSE),"")</x:f>
      </x:c>
      <x:c r="I33" s="38" t="str"/>
      <x:c r="J33" s="41"/>
      <x:c r="K33" s="38" t="str"/>
      <x:c r="L33" s="41"/>
      <x:c r="M33" s="38" t="str"/>
      <x:c r="N33" s="38" t="str"/>
      <x:c r="O33" s="40" t="str">
        <x:f>IF(A33="","",IF(N33="","확인 대기",IF(N33="상","필요",IF(N33="중","검토","불필요"))))</x:f>
      </x:c>
      <x:c r="P33" s="38" t="str"/>
      <x:c r="Q33" s="41"/>
      <x:c r="R33" s="40" t="str">
        <x:f>IF(A33="","",IF(AND(H33&lt;TODAY(),I33&lt;&gt;"완료"),"기한초과",IF(I33&lt;&gt;"완료","진행중",IF(OR(L33="",M33="",N33="",Q33=""),"확인대기",IF(N33="상","추가조치","종결")))))</x:f>
      </x:c>
      <x:c r="S33" s="43" t="str">
        <x:f>IF(OR(A33="",H33="",I33="완료"),"",MAX(0,TODAY()-H33))</x:f>
      </x:c>
      <x:c r="T33" s="38" t="str"/>
    </x:row>
    <x:row r="34" ht="46" customHeight="1">
      <x:c r="A34" s="38" t="str"/>
      <x:c r="B34" s="38" t="str"/>
      <x:c r="C34" s="40" t="str">
        <x:f>IFERROR(VLOOKUP(B34,'수시평가'!$A$6:$W$105,4,FALSE),"")</x:f>
      </x:c>
      <x:c r="D34" s="40" t="str">
        <x:f>IFERROR(VLOOKUP(B34,'수시평가'!$A$6:$W$105,7,FALSE),"")</x:f>
      </x:c>
      <x:c r="E34" s="40" t="str">
        <x:f>IFERROR(VLOOKUP(B34,'수시평가'!$A$6:$W$105,9,FALSE),"")</x:f>
      </x:c>
      <x:c r="F34" s="40" t="str">
        <x:f>IFERROR(VLOOKUP(B34,'수시평가'!$A$6:$W$105,15,FALSE),"")</x:f>
      </x:c>
      <x:c r="G34" s="40" t="str">
        <x:f>IFERROR(VLOOKUP(B34,'수시평가'!$A$6:$W$105,19,FALSE),"")</x:f>
      </x:c>
      <x:c r="H34" s="42" t="str">
        <x:f>IFERROR(VLOOKUP(B34,'수시평가'!$A$6:$W$105,20,FALSE),"")</x:f>
      </x:c>
      <x:c r="I34" s="38" t="str"/>
      <x:c r="J34" s="41"/>
      <x:c r="K34" s="38" t="str"/>
      <x:c r="L34" s="41"/>
      <x:c r="M34" s="38" t="str"/>
      <x:c r="N34" s="38" t="str"/>
      <x:c r="O34" s="40" t="str">
        <x:f>IF(A34="","",IF(N34="","확인 대기",IF(N34="상","필요",IF(N34="중","검토","불필요"))))</x:f>
      </x:c>
      <x:c r="P34" s="38" t="str"/>
      <x:c r="Q34" s="41"/>
      <x:c r="R34" s="40" t="str">
        <x:f>IF(A34="","",IF(AND(H34&lt;TODAY(),I34&lt;&gt;"완료"),"기한초과",IF(I34&lt;&gt;"완료","진행중",IF(OR(L34="",M34="",N34="",Q34=""),"확인대기",IF(N34="상","추가조치","종결")))))</x:f>
      </x:c>
      <x:c r="S34" s="43" t="str">
        <x:f>IF(OR(A34="",H34="",I34="완료"),"",MAX(0,TODAY()-H34))</x:f>
      </x:c>
      <x:c r="T34" s="38" t="str"/>
    </x:row>
    <x:row r="35" ht="46" customHeight="1">
      <x:c r="A35" s="38" t="str"/>
      <x:c r="B35" s="38" t="str"/>
      <x:c r="C35" s="40" t="str">
        <x:f>IFERROR(VLOOKUP(B35,'수시평가'!$A$6:$W$105,4,FALSE),"")</x:f>
      </x:c>
      <x:c r="D35" s="40" t="str">
        <x:f>IFERROR(VLOOKUP(B35,'수시평가'!$A$6:$W$105,7,FALSE),"")</x:f>
      </x:c>
      <x:c r="E35" s="40" t="str">
        <x:f>IFERROR(VLOOKUP(B35,'수시평가'!$A$6:$W$105,9,FALSE),"")</x:f>
      </x:c>
      <x:c r="F35" s="40" t="str">
        <x:f>IFERROR(VLOOKUP(B35,'수시평가'!$A$6:$W$105,15,FALSE),"")</x:f>
      </x:c>
      <x:c r="G35" s="40" t="str">
        <x:f>IFERROR(VLOOKUP(B35,'수시평가'!$A$6:$W$105,19,FALSE),"")</x:f>
      </x:c>
      <x:c r="H35" s="42" t="str">
        <x:f>IFERROR(VLOOKUP(B35,'수시평가'!$A$6:$W$105,20,FALSE),"")</x:f>
      </x:c>
      <x:c r="I35" s="38" t="str"/>
      <x:c r="J35" s="41"/>
      <x:c r="K35" s="38" t="str"/>
      <x:c r="L35" s="41"/>
      <x:c r="M35" s="38" t="str"/>
      <x:c r="N35" s="38" t="str"/>
      <x:c r="O35" s="40" t="str">
        <x:f>IF(A35="","",IF(N35="","확인 대기",IF(N35="상","필요",IF(N35="중","검토","불필요"))))</x:f>
      </x:c>
      <x:c r="P35" s="38" t="str"/>
      <x:c r="Q35" s="41"/>
      <x:c r="R35" s="40" t="str">
        <x:f>IF(A35="","",IF(AND(H35&lt;TODAY(),I35&lt;&gt;"완료"),"기한초과",IF(I35&lt;&gt;"완료","진행중",IF(OR(L35="",M35="",N35="",Q35=""),"확인대기",IF(N35="상","추가조치","종결")))))</x:f>
      </x:c>
      <x:c r="S35" s="43" t="str">
        <x:f>IF(OR(A35="",H35="",I35="완료"),"",MAX(0,TODAY()-H35))</x:f>
      </x:c>
      <x:c r="T35" s="38" t="str"/>
    </x:row>
    <x:row r="36" ht="46" customHeight="1">
      <x:c r="A36" s="38" t="str"/>
      <x:c r="B36" s="38" t="str"/>
      <x:c r="C36" s="40" t="str">
        <x:f>IFERROR(VLOOKUP(B36,'수시평가'!$A$6:$W$105,4,FALSE),"")</x:f>
      </x:c>
      <x:c r="D36" s="40" t="str">
        <x:f>IFERROR(VLOOKUP(B36,'수시평가'!$A$6:$W$105,7,FALSE),"")</x:f>
      </x:c>
      <x:c r="E36" s="40" t="str">
        <x:f>IFERROR(VLOOKUP(B36,'수시평가'!$A$6:$W$105,9,FALSE),"")</x:f>
      </x:c>
      <x:c r="F36" s="40" t="str">
        <x:f>IFERROR(VLOOKUP(B36,'수시평가'!$A$6:$W$105,15,FALSE),"")</x:f>
      </x:c>
      <x:c r="G36" s="40" t="str">
        <x:f>IFERROR(VLOOKUP(B36,'수시평가'!$A$6:$W$105,19,FALSE),"")</x:f>
      </x:c>
      <x:c r="H36" s="42" t="str">
        <x:f>IFERROR(VLOOKUP(B36,'수시평가'!$A$6:$W$105,20,FALSE),"")</x:f>
      </x:c>
      <x:c r="I36" s="38" t="str"/>
      <x:c r="J36" s="41"/>
      <x:c r="K36" s="38" t="str"/>
      <x:c r="L36" s="41"/>
      <x:c r="M36" s="38" t="str"/>
      <x:c r="N36" s="38" t="str"/>
      <x:c r="O36" s="40" t="str">
        <x:f>IF(A36="","",IF(N36="","확인 대기",IF(N36="상","필요",IF(N36="중","검토","불필요"))))</x:f>
      </x:c>
      <x:c r="P36" s="38" t="str"/>
      <x:c r="Q36" s="41"/>
      <x:c r="R36" s="40" t="str">
        <x:f>IF(A36="","",IF(AND(H36&lt;TODAY(),I36&lt;&gt;"완료"),"기한초과",IF(I36&lt;&gt;"완료","진행중",IF(OR(L36="",M36="",N36="",Q36=""),"확인대기",IF(N36="상","추가조치","종결")))))</x:f>
      </x:c>
      <x:c r="S36" s="43" t="str">
        <x:f>IF(OR(A36="",H36="",I36="완료"),"",MAX(0,TODAY()-H36))</x:f>
      </x:c>
      <x:c r="T36" s="38" t="str"/>
    </x:row>
    <x:row r="37" ht="46" customHeight="1">
      <x:c r="A37" s="38" t="str"/>
      <x:c r="B37" s="38" t="str"/>
      <x:c r="C37" s="40" t="str">
        <x:f>IFERROR(VLOOKUP(B37,'수시평가'!$A$6:$W$105,4,FALSE),"")</x:f>
      </x:c>
      <x:c r="D37" s="40" t="str">
        <x:f>IFERROR(VLOOKUP(B37,'수시평가'!$A$6:$W$105,7,FALSE),"")</x:f>
      </x:c>
      <x:c r="E37" s="40" t="str">
        <x:f>IFERROR(VLOOKUP(B37,'수시평가'!$A$6:$W$105,9,FALSE),"")</x:f>
      </x:c>
      <x:c r="F37" s="40" t="str">
        <x:f>IFERROR(VLOOKUP(B37,'수시평가'!$A$6:$W$105,15,FALSE),"")</x:f>
      </x:c>
      <x:c r="G37" s="40" t="str">
        <x:f>IFERROR(VLOOKUP(B37,'수시평가'!$A$6:$W$105,19,FALSE),"")</x:f>
      </x:c>
      <x:c r="H37" s="42" t="str">
        <x:f>IFERROR(VLOOKUP(B37,'수시평가'!$A$6:$W$105,20,FALSE),"")</x:f>
      </x:c>
      <x:c r="I37" s="38" t="str"/>
      <x:c r="J37" s="41"/>
      <x:c r="K37" s="38" t="str"/>
      <x:c r="L37" s="41"/>
      <x:c r="M37" s="38" t="str"/>
      <x:c r="N37" s="38" t="str"/>
      <x:c r="O37" s="40" t="str">
        <x:f>IF(A37="","",IF(N37="","확인 대기",IF(N37="상","필요",IF(N37="중","검토","불필요"))))</x:f>
      </x:c>
      <x:c r="P37" s="38" t="str"/>
      <x:c r="Q37" s="41"/>
      <x:c r="R37" s="40" t="str">
        <x:f>IF(A37="","",IF(AND(H37&lt;TODAY(),I37&lt;&gt;"완료"),"기한초과",IF(I37&lt;&gt;"완료","진행중",IF(OR(L37="",M37="",N37="",Q37=""),"확인대기",IF(N37="상","추가조치","종결")))))</x:f>
      </x:c>
      <x:c r="S37" s="43" t="str">
        <x:f>IF(OR(A37="",H37="",I37="완료"),"",MAX(0,TODAY()-H37))</x:f>
      </x:c>
      <x:c r="T37" s="38" t="str"/>
    </x:row>
    <x:row r="38" ht="46" customHeight="1">
      <x:c r="A38" s="38" t="str"/>
      <x:c r="B38" s="38" t="str"/>
      <x:c r="C38" s="40" t="str">
        <x:f>IFERROR(VLOOKUP(B38,'수시평가'!$A$6:$W$105,4,FALSE),"")</x:f>
      </x:c>
      <x:c r="D38" s="40" t="str">
        <x:f>IFERROR(VLOOKUP(B38,'수시평가'!$A$6:$W$105,7,FALSE),"")</x:f>
      </x:c>
      <x:c r="E38" s="40" t="str">
        <x:f>IFERROR(VLOOKUP(B38,'수시평가'!$A$6:$W$105,9,FALSE),"")</x:f>
      </x:c>
      <x:c r="F38" s="40" t="str">
        <x:f>IFERROR(VLOOKUP(B38,'수시평가'!$A$6:$W$105,15,FALSE),"")</x:f>
      </x:c>
      <x:c r="G38" s="40" t="str">
        <x:f>IFERROR(VLOOKUP(B38,'수시평가'!$A$6:$W$105,19,FALSE),"")</x:f>
      </x:c>
      <x:c r="H38" s="42" t="str">
        <x:f>IFERROR(VLOOKUP(B38,'수시평가'!$A$6:$W$105,20,FALSE),"")</x:f>
      </x:c>
      <x:c r="I38" s="38" t="str"/>
      <x:c r="J38" s="41"/>
      <x:c r="K38" s="38" t="str"/>
      <x:c r="L38" s="41"/>
      <x:c r="M38" s="38" t="str"/>
      <x:c r="N38" s="38" t="str"/>
      <x:c r="O38" s="40" t="str">
        <x:f>IF(A38="","",IF(N38="","확인 대기",IF(N38="상","필요",IF(N38="중","검토","불필요"))))</x:f>
      </x:c>
      <x:c r="P38" s="38" t="str"/>
      <x:c r="Q38" s="41"/>
      <x:c r="R38" s="40" t="str">
        <x:f>IF(A38="","",IF(AND(H38&lt;TODAY(),I38&lt;&gt;"완료"),"기한초과",IF(I38&lt;&gt;"완료","진행중",IF(OR(L38="",M38="",N38="",Q38=""),"확인대기",IF(N38="상","추가조치","종결")))))</x:f>
      </x:c>
      <x:c r="S38" s="43" t="str">
        <x:f>IF(OR(A38="",H38="",I38="완료"),"",MAX(0,TODAY()-H38))</x:f>
      </x:c>
      <x:c r="T38" s="38" t="str"/>
    </x:row>
    <x:row r="39" ht="46" customHeight="1">
      <x:c r="A39" s="38" t="str"/>
      <x:c r="B39" s="38" t="str"/>
      <x:c r="C39" s="40" t="str">
        <x:f>IFERROR(VLOOKUP(B39,'수시평가'!$A$6:$W$105,4,FALSE),"")</x:f>
      </x:c>
      <x:c r="D39" s="40" t="str">
        <x:f>IFERROR(VLOOKUP(B39,'수시평가'!$A$6:$W$105,7,FALSE),"")</x:f>
      </x:c>
      <x:c r="E39" s="40" t="str">
        <x:f>IFERROR(VLOOKUP(B39,'수시평가'!$A$6:$W$105,9,FALSE),"")</x:f>
      </x:c>
      <x:c r="F39" s="40" t="str">
        <x:f>IFERROR(VLOOKUP(B39,'수시평가'!$A$6:$W$105,15,FALSE),"")</x:f>
      </x:c>
      <x:c r="G39" s="40" t="str">
        <x:f>IFERROR(VLOOKUP(B39,'수시평가'!$A$6:$W$105,19,FALSE),"")</x:f>
      </x:c>
      <x:c r="H39" s="42" t="str">
        <x:f>IFERROR(VLOOKUP(B39,'수시평가'!$A$6:$W$105,20,FALSE),"")</x:f>
      </x:c>
      <x:c r="I39" s="38" t="str"/>
      <x:c r="J39" s="41"/>
      <x:c r="K39" s="38" t="str"/>
      <x:c r="L39" s="41"/>
      <x:c r="M39" s="38" t="str"/>
      <x:c r="N39" s="38" t="str"/>
      <x:c r="O39" s="40" t="str">
        <x:f>IF(A39="","",IF(N39="","확인 대기",IF(N39="상","필요",IF(N39="중","검토","불필요"))))</x:f>
      </x:c>
      <x:c r="P39" s="38" t="str"/>
      <x:c r="Q39" s="41"/>
      <x:c r="R39" s="40" t="str">
        <x:f>IF(A39="","",IF(AND(H39&lt;TODAY(),I39&lt;&gt;"완료"),"기한초과",IF(I39&lt;&gt;"완료","진행중",IF(OR(L39="",M39="",N39="",Q39=""),"확인대기",IF(N39="상","추가조치","종결")))))</x:f>
      </x:c>
      <x:c r="S39" s="43" t="str">
        <x:f>IF(OR(A39="",H39="",I39="완료"),"",MAX(0,TODAY()-H39))</x:f>
      </x:c>
      <x:c r="T39" s="38" t="str"/>
    </x:row>
    <x:row r="40" ht="46" customHeight="1">
      <x:c r="A40" s="38" t="str"/>
      <x:c r="B40" s="38" t="str"/>
      <x:c r="C40" s="40" t="str">
        <x:f>IFERROR(VLOOKUP(B40,'수시평가'!$A$6:$W$105,4,FALSE),"")</x:f>
      </x:c>
      <x:c r="D40" s="40" t="str">
        <x:f>IFERROR(VLOOKUP(B40,'수시평가'!$A$6:$W$105,7,FALSE),"")</x:f>
      </x:c>
      <x:c r="E40" s="40" t="str">
        <x:f>IFERROR(VLOOKUP(B40,'수시평가'!$A$6:$W$105,9,FALSE),"")</x:f>
      </x:c>
      <x:c r="F40" s="40" t="str">
        <x:f>IFERROR(VLOOKUP(B40,'수시평가'!$A$6:$W$105,15,FALSE),"")</x:f>
      </x:c>
      <x:c r="G40" s="40" t="str">
        <x:f>IFERROR(VLOOKUP(B40,'수시평가'!$A$6:$W$105,19,FALSE),"")</x:f>
      </x:c>
      <x:c r="H40" s="42" t="str">
        <x:f>IFERROR(VLOOKUP(B40,'수시평가'!$A$6:$W$105,20,FALSE),"")</x:f>
      </x:c>
      <x:c r="I40" s="38" t="str"/>
      <x:c r="J40" s="41"/>
      <x:c r="K40" s="38" t="str"/>
      <x:c r="L40" s="41"/>
      <x:c r="M40" s="38" t="str"/>
      <x:c r="N40" s="38" t="str"/>
      <x:c r="O40" s="40" t="str">
        <x:f>IF(A40="","",IF(N40="","확인 대기",IF(N40="상","필요",IF(N40="중","검토","불필요"))))</x:f>
      </x:c>
      <x:c r="P40" s="38" t="str"/>
      <x:c r="Q40" s="41"/>
      <x:c r="R40" s="40" t="str">
        <x:f>IF(A40="","",IF(AND(H40&lt;TODAY(),I40&lt;&gt;"완료"),"기한초과",IF(I40&lt;&gt;"완료","진행중",IF(OR(L40="",M40="",N40="",Q40=""),"확인대기",IF(N40="상","추가조치","종결")))))</x:f>
      </x:c>
      <x:c r="S40" s="43" t="str">
        <x:f>IF(OR(A40="",H40="",I40="완료"),"",MAX(0,TODAY()-H40))</x:f>
      </x:c>
      <x:c r="T40" s="38" t="str"/>
    </x:row>
    <x:row r="41" ht="46" customHeight="1">
      <x:c r="A41" s="38" t="str"/>
      <x:c r="B41" s="38" t="str"/>
      <x:c r="C41" s="40" t="str">
        <x:f>IFERROR(VLOOKUP(B41,'수시평가'!$A$6:$W$105,4,FALSE),"")</x:f>
      </x:c>
      <x:c r="D41" s="40" t="str">
        <x:f>IFERROR(VLOOKUP(B41,'수시평가'!$A$6:$W$105,7,FALSE),"")</x:f>
      </x:c>
      <x:c r="E41" s="40" t="str">
        <x:f>IFERROR(VLOOKUP(B41,'수시평가'!$A$6:$W$105,9,FALSE),"")</x:f>
      </x:c>
      <x:c r="F41" s="40" t="str">
        <x:f>IFERROR(VLOOKUP(B41,'수시평가'!$A$6:$W$105,15,FALSE),"")</x:f>
      </x:c>
      <x:c r="G41" s="40" t="str">
        <x:f>IFERROR(VLOOKUP(B41,'수시평가'!$A$6:$W$105,19,FALSE),"")</x:f>
      </x:c>
      <x:c r="H41" s="42" t="str">
        <x:f>IFERROR(VLOOKUP(B41,'수시평가'!$A$6:$W$105,20,FALSE),"")</x:f>
      </x:c>
      <x:c r="I41" s="38" t="str"/>
      <x:c r="J41" s="41"/>
      <x:c r="K41" s="38" t="str"/>
      <x:c r="L41" s="41"/>
      <x:c r="M41" s="38" t="str"/>
      <x:c r="N41" s="38" t="str"/>
      <x:c r="O41" s="40" t="str">
        <x:f>IF(A41="","",IF(N41="","확인 대기",IF(N41="상","필요",IF(N41="중","검토","불필요"))))</x:f>
      </x:c>
      <x:c r="P41" s="38" t="str"/>
      <x:c r="Q41" s="41"/>
      <x:c r="R41" s="40" t="str">
        <x:f>IF(A41="","",IF(AND(H41&lt;TODAY(),I41&lt;&gt;"완료"),"기한초과",IF(I41&lt;&gt;"완료","진행중",IF(OR(L41="",M41="",N41="",Q41=""),"확인대기",IF(N41="상","추가조치","종결")))))</x:f>
      </x:c>
      <x:c r="S41" s="43" t="str">
        <x:f>IF(OR(A41="",H41="",I41="완료"),"",MAX(0,TODAY()-H41))</x:f>
      </x:c>
      <x:c r="T41" s="38" t="str"/>
    </x:row>
    <x:row r="42" ht="46" customHeight="1">
      <x:c r="A42" s="38" t="str"/>
      <x:c r="B42" s="38" t="str"/>
      <x:c r="C42" s="40" t="str">
        <x:f>IFERROR(VLOOKUP(B42,'수시평가'!$A$6:$W$105,4,FALSE),"")</x:f>
      </x:c>
      <x:c r="D42" s="40" t="str">
        <x:f>IFERROR(VLOOKUP(B42,'수시평가'!$A$6:$W$105,7,FALSE),"")</x:f>
      </x:c>
      <x:c r="E42" s="40" t="str">
        <x:f>IFERROR(VLOOKUP(B42,'수시평가'!$A$6:$W$105,9,FALSE),"")</x:f>
      </x:c>
      <x:c r="F42" s="40" t="str">
        <x:f>IFERROR(VLOOKUP(B42,'수시평가'!$A$6:$W$105,15,FALSE),"")</x:f>
      </x:c>
      <x:c r="G42" s="40" t="str">
        <x:f>IFERROR(VLOOKUP(B42,'수시평가'!$A$6:$W$105,19,FALSE),"")</x:f>
      </x:c>
      <x:c r="H42" s="42" t="str">
        <x:f>IFERROR(VLOOKUP(B42,'수시평가'!$A$6:$W$105,20,FALSE),"")</x:f>
      </x:c>
      <x:c r="I42" s="38" t="str"/>
      <x:c r="J42" s="41"/>
      <x:c r="K42" s="38" t="str"/>
      <x:c r="L42" s="41"/>
      <x:c r="M42" s="38" t="str"/>
      <x:c r="N42" s="38" t="str"/>
      <x:c r="O42" s="40" t="str">
        <x:f>IF(A42="","",IF(N42="","확인 대기",IF(N42="상","필요",IF(N42="중","검토","불필요"))))</x:f>
      </x:c>
      <x:c r="P42" s="38" t="str"/>
      <x:c r="Q42" s="41"/>
      <x:c r="R42" s="40" t="str">
        <x:f>IF(A42="","",IF(AND(H42&lt;TODAY(),I42&lt;&gt;"완료"),"기한초과",IF(I42&lt;&gt;"완료","진행중",IF(OR(L42="",M42="",N42="",Q42=""),"확인대기",IF(N42="상","추가조치","종결")))))</x:f>
      </x:c>
      <x:c r="S42" s="43" t="str">
        <x:f>IF(OR(A42="",H42="",I42="완료"),"",MAX(0,TODAY()-H42))</x:f>
      </x:c>
      <x:c r="T42" s="38" t="str"/>
    </x:row>
    <x:row r="43" ht="46" customHeight="1">
      <x:c r="A43" s="38" t="str"/>
      <x:c r="B43" s="38" t="str"/>
      <x:c r="C43" s="40" t="str">
        <x:f>IFERROR(VLOOKUP(B43,'수시평가'!$A$6:$W$105,4,FALSE),"")</x:f>
      </x:c>
      <x:c r="D43" s="40" t="str">
        <x:f>IFERROR(VLOOKUP(B43,'수시평가'!$A$6:$W$105,7,FALSE),"")</x:f>
      </x:c>
      <x:c r="E43" s="40" t="str">
        <x:f>IFERROR(VLOOKUP(B43,'수시평가'!$A$6:$W$105,9,FALSE),"")</x:f>
      </x:c>
      <x:c r="F43" s="40" t="str">
        <x:f>IFERROR(VLOOKUP(B43,'수시평가'!$A$6:$W$105,15,FALSE),"")</x:f>
      </x:c>
      <x:c r="G43" s="40" t="str">
        <x:f>IFERROR(VLOOKUP(B43,'수시평가'!$A$6:$W$105,19,FALSE),"")</x:f>
      </x:c>
      <x:c r="H43" s="42" t="str">
        <x:f>IFERROR(VLOOKUP(B43,'수시평가'!$A$6:$W$105,20,FALSE),"")</x:f>
      </x:c>
      <x:c r="I43" s="38" t="str"/>
      <x:c r="J43" s="41"/>
      <x:c r="K43" s="38" t="str"/>
      <x:c r="L43" s="41"/>
      <x:c r="M43" s="38" t="str"/>
      <x:c r="N43" s="38" t="str"/>
      <x:c r="O43" s="40" t="str">
        <x:f>IF(A43="","",IF(N43="","확인 대기",IF(N43="상","필요",IF(N43="중","검토","불필요"))))</x:f>
      </x:c>
      <x:c r="P43" s="38" t="str"/>
      <x:c r="Q43" s="41"/>
      <x:c r="R43" s="40" t="str">
        <x:f>IF(A43="","",IF(AND(H43&lt;TODAY(),I43&lt;&gt;"완료"),"기한초과",IF(I43&lt;&gt;"완료","진행중",IF(OR(L43="",M43="",N43="",Q43=""),"확인대기",IF(N43="상","추가조치","종결")))))</x:f>
      </x:c>
      <x:c r="S43" s="43" t="str">
        <x:f>IF(OR(A43="",H43="",I43="완료"),"",MAX(0,TODAY()-H43))</x:f>
      </x:c>
      <x:c r="T43" s="38" t="str"/>
    </x:row>
    <x:row r="44" ht="46" customHeight="1">
      <x:c r="A44" s="38" t="str"/>
      <x:c r="B44" s="38" t="str"/>
      <x:c r="C44" s="40" t="str">
        <x:f>IFERROR(VLOOKUP(B44,'수시평가'!$A$6:$W$105,4,FALSE),"")</x:f>
      </x:c>
      <x:c r="D44" s="40" t="str">
        <x:f>IFERROR(VLOOKUP(B44,'수시평가'!$A$6:$W$105,7,FALSE),"")</x:f>
      </x:c>
      <x:c r="E44" s="40" t="str">
        <x:f>IFERROR(VLOOKUP(B44,'수시평가'!$A$6:$W$105,9,FALSE),"")</x:f>
      </x:c>
      <x:c r="F44" s="40" t="str">
        <x:f>IFERROR(VLOOKUP(B44,'수시평가'!$A$6:$W$105,15,FALSE),"")</x:f>
      </x:c>
      <x:c r="G44" s="40" t="str">
        <x:f>IFERROR(VLOOKUP(B44,'수시평가'!$A$6:$W$105,19,FALSE),"")</x:f>
      </x:c>
      <x:c r="H44" s="42" t="str">
        <x:f>IFERROR(VLOOKUP(B44,'수시평가'!$A$6:$W$105,20,FALSE),"")</x:f>
      </x:c>
      <x:c r="I44" s="38" t="str"/>
      <x:c r="J44" s="41"/>
      <x:c r="K44" s="38" t="str"/>
      <x:c r="L44" s="41"/>
      <x:c r="M44" s="38" t="str"/>
      <x:c r="N44" s="38" t="str"/>
      <x:c r="O44" s="40" t="str">
        <x:f>IF(A44="","",IF(N44="","확인 대기",IF(N44="상","필요",IF(N44="중","검토","불필요"))))</x:f>
      </x:c>
      <x:c r="P44" s="38" t="str"/>
      <x:c r="Q44" s="41"/>
      <x:c r="R44" s="40" t="str">
        <x:f>IF(A44="","",IF(AND(H44&lt;TODAY(),I44&lt;&gt;"완료"),"기한초과",IF(I44&lt;&gt;"완료","진행중",IF(OR(L44="",M44="",N44="",Q44=""),"확인대기",IF(N44="상","추가조치","종결")))))</x:f>
      </x:c>
      <x:c r="S44" s="43" t="str">
        <x:f>IF(OR(A44="",H44="",I44="완료"),"",MAX(0,TODAY()-H44))</x:f>
      </x:c>
      <x:c r="T44" s="38" t="str"/>
    </x:row>
    <x:row r="45" ht="46" customHeight="1">
      <x:c r="A45" s="38" t="str"/>
      <x:c r="B45" s="38" t="str"/>
      <x:c r="C45" s="40" t="str">
        <x:f>IFERROR(VLOOKUP(B45,'수시평가'!$A$6:$W$105,4,FALSE),"")</x:f>
      </x:c>
      <x:c r="D45" s="40" t="str">
        <x:f>IFERROR(VLOOKUP(B45,'수시평가'!$A$6:$W$105,7,FALSE),"")</x:f>
      </x:c>
      <x:c r="E45" s="40" t="str">
        <x:f>IFERROR(VLOOKUP(B45,'수시평가'!$A$6:$W$105,9,FALSE),"")</x:f>
      </x:c>
      <x:c r="F45" s="40" t="str">
        <x:f>IFERROR(VLOOKUP(B45,'수시평가'!$A$6:$W$105,15,FALSE),"")</x:f>
      </x:c>
      <x:c r="G45" s="40" t="str">
        <x:f>IFERROR(VLOOKUP(B45,'수시평가'!$A$6:$W$105,19,FALSE),"")</x:f>
      </x:c>
      <x:c r="H45" s="42" t="str">
        <x:f>IFERROR(VLOOKUP(B45,'수시평가'!$A$6:$W$105,20,FALSE),"")</x:f>
      </x:c>
      <x:c r="I45" s="38" t="str"/>
      <x:c r="J45" s="41"/>
      <x:c r="K45" s="38" t="str"/>
      <x:c r="L45" s="41"/>
      <x:c r="M45" s="38" t="str"/>
      <x:c r="N45" s="38" t="str"/>
      <x:c r="O45" s="40" t="str">
        <x:f>IF(A45="","",IF(N45="","확인 대기",IF(N45="상","필요",IF(N45="중","검토","불필요"))))</x:f>
      </x:c>
      <x:c r="P45" s="38" t="str"/>
      <x:c r="Q45" s="41"/>
      <x:c r="R45" s="40" t="str">
        <x:f>IF(A45="","",IF(AND(H45&lt;TODAY(),I45&lt;&gt;"완료"),"기한초과",IF(I45&lt;&gt;"완료","진행중",IF(OR(L45="",M45="",N45="",Q45=""),"확인대기",IF(N45="상","추가조치","종결")))))</x:f>
      </x:c>
      <x:c r="S45" s="43" t="str">
        <x:f>IF(OR(A45="",H45="",I45="완료"),"",MAX(0,TODAY()-H45))</x:f>
      </x:c>
      <x:c r="T45" s="38" t="str"/>
    </x:row>
    <x:row r="46" ht="46" customHeight="1">
      <x:c r="A46" s="38" t="str"/>
      <x:c r="B46" s="38" t="str"/>
      <x:c r="C46" s="40" t="str">
        <x:f>IFERROR(VLOOKUP(B46,'수시평가'!$A$6:$W$105,4,FALSE),"")</x:f>
      </x:c>
      <x:c r="D46" s="40" t="str">
        <x:f>IFERROR(VLOOKUP(B46,'수시평가'!$A$6:$W$105,7,FALSE),"")</x:f>
      </x:c>
      <x:c r="E46" s="40" t="str">
        <x:f>IFERROR(VLOOKUP(B46,'수시평가'!$A$6:$W$105,9,FALSE),"")</x:f>
      </x:c>
      <x:c r="F46" s="40" t="str">
        <x:f>IFERROR(VLOOKUP(B46,'수시평가'!$A$6:$W$105,15,FALSE),"")</x:f>
      </x:c>
      <x:c r="G46" s="40" t="str">
        <x:f>IFERROR(VLOOKUP(B46,'수시평가'!$A$6:$W$105,19,FALSE),"")</x:f>
      </x:c>
      <x:c r="H46" s="42" t="str">
        <x:f>IFERROR(VLOOKUP(B46,'수시평가'!$A$6:$W$105,20,FALSE),"")</x:f>
      </x:c>
      <x:c r="I46" s="38" t="str"/>
      <x:c r="J46" s="41"/>
      <x:c r="K46" s="38" t="str"/>
      <x:c r="L46" s="41"/>
      <x:c r="M46" s="38" t="str"/>
      <x:c r="N46" s="38" t="str"/>
      <x:c r="O46" s="40" t="str">
        <x:f>IF(A46="","",IF(N46="","확인 대기",IF(N46="상","필요",IF(N46="중","검토","불필요"))))</x:f>
      </x:c>
      <x:c r="P46" s="38" t="str"/>
      <x:c r="Q46" s="41"/>
      <x:c r="R46" s="40" t="str">
        <x:f>IF(A46="","",IF(AND(H46&lt;TODAY(),I46&lt;&gt;"완료"),"기한초과",IF(I46&lt;&gt;"완료","진행중",IF(OR(L46="",M46="",N46="",Q46=""),"확인대기",IF(N46="상","추가조치","종결")))))</x:f>
      </x:c>
      <x:c r="S46" s="43" t="str">
        <x:f>IF(OR(A46="",H46="",I46="완료"),"",MAX(0,TODAY()-H46))</x:f>
      </x:c>
      <x:c r="T46" s="38" t="str"/>
    </x:row>
    <x:row r="47" ht="46" customHeight="1">
      <x:c r="A47" s="38" t="str"/>
      <x:c r="B47" s="38" t="str"/>
      <x:c r="C47" s="40" t="str">
        <x:f>IFERROR(VLOOKUP(B47,'수시평가'!$A$6:$W$105,4,FALSE),"")</x:f>
      </x:c>
      <x:c r="D47" s="40" t="str">
        <x:f>IFERROR(VLOOKUP(B47,'수시평가'!$A$6:$W$105,7,FALSE),"")</x:f>
      </x:c>
      <x:c r="E47" s="40" t="str">
        <x:f>IFERROR(VLOOKUP(B47,'수시평가'!$A$6:$W$105,9,FALSE),"")</x:f>
      </x:c>
      <x:c r="F47" s="40" t="str">
        <x:f>IFERROR(VLOOKUP(B47,'수시평가'!$A$6:$W$105,15,FALSE),"")</x:f>
      </x:c>
      <x:c r="G47" s="40" t="str">
        <x:f>IFERROR(VLOOKUP(B47,'수시평가'!$A$6:$W$105,19,FALSE),"")</x:f>
      </x:c>
      <x:c r="H47" s="42" t="str">
        <x:f>IFERROR(VLOOKUP(B47,'수시평가'!$A$6:$W$105,20,FALSE),"")</x:f>
      </x:c>
      <x:c r="I47" s="38" t="str"/>
      <x:c r="J47" s="41"/>
      <x:c r="K47" s="38" t="str"/>
      <x:c r="L47" s="41"/>
      <x:c r="M47" s="38" t="str"/>
      <x:c r="N47" s="38" t="str"/>
      <x:c r="O47" s="40" t="str">
        <x:f>IF(A47="","",IF(N47="","확인 대기",IF(N47="상","필요",IF(N47="중","검토","불필요"))))</x:f>
      </x:c>
      <x:c r="P47" s="38" t="str"/>
      <x:c r="Q47" s="41"/>
      <x:c r="R47" s="40" t="str">
        <x:f>IF(A47="","",IF(AND(H47&lt;TODAY(),I47&lt;&gt;"완료"),"기한초과",IF(I47&lt;&gt;"완료","진행중",IF(OR(L47="",M47="",N47="",Q47=""),"확인대기",IF(N47="상","추가조치","종결")))))</x:f>
      </x:c>
      <x:c r="S47" s="43" t="str">
        <x:f>IF(OR(A47="",H47="",I47="완료"),"",MAX(0,TODAY()-H47))</x:f>
      </x:c>
      <x:c r="T47" s="38" t="str"/>
    </x:row>
    <x:row r="48" ht="46" customHeight="1">
      <x:c r="A48" s="38" t="str"/>
      <x:c r="B48" s="38" t="str"/>
      <x:c r="C48" s="40" t="str">
        <x:f>IFERROR(VLOOKUP(B48,'수시평가'!$A$6:$W$105,4,FALSE),"")</x:f>
      </x:c>
      <x:c r="D48" s="40" t="str">
        <x:f>IFERROR(VLOOKUP(B48,'수시평가'!$A$6:$W$105,7,FALSE),"")</x:f>
      </x:c>
      <x:c r="E48" s="40" t="str">
        <x:f>IFERROR(VLOOKUP(B48,'수시평가'!$A$6:$W$105,9,FALSE),"")</x:f>
      </x:c>
      <x:c r="F48" s="40" t="str">
        <x:f>IFERROR(VLOOKUP(B48,'수시평가'!$A$6:$W$105,15,FALSE),"")</x:f>
      </x:c>
      <x:c r="G48" s="40" t="str">
        <x:f>IFERROR(VLOOKUP(B48,'수시평가'!$A$6:$W$105,19,FALSE),"")</x:f>
      </x:c>
      <x:c r="H48" s="42" t="str">
        <x:f>IFERROR(VLOOKUP(B48,'수시평가'!$A$6:$W$105,20,FALSE),"")</x:f>
      </x:c>
      <x:c r="I48" s="38" t="str"/>
      <x:c r="J48" s="41"/>
      <x:c r="K48" s="38" t="str"/>
      <x:c r="L48" s="41"/>
      <x:c r="M48" s="38" t="str"/>
      <x:c r="N48" s="38" t="str"/>
      <x:c r="O48" s="40" t="str">
        <x:f>IF(A48="","",IF(N48="","확인 대기",IF(N48="상","필요",IF(N48="중","검토","불필요"))))</x:f>
      </x:c>
      <x:c r="P48" s="38" t="str"/>
      <x:c r="Q48" s="41"/>
      <x:c r="R48" s="40" t="str">
        <x:f>IF(A48="","",IF(AND(H48&lt;TODAY(),I48&lt;&gt;"완료"),"기한초과",IF(I48&lt;&gt;"완료","진행중",IF(OR(L48="",M48="",N48="",Q48=""),"확인대기",IF(N48="상","추가조치","종결")))))</x:f>
      </x:c>
      <x:c r="S48" s="43" t="str">
        <x:f>IF(OR(A48="",H48="",I48="완료"),"",MAX(0,TODAY()-H48))</x:f>
      </x:c>
      <x:c r="T48" s="38" t="str"/>
    </x:row>
    <x:row r="49" ht="46" customHeight="1">
      <x:c r="A49" s="38" t="str"/>
      <x:c r="B49" s="38" t="str"/>
      <x:c r="C49" s="40" t="str">
        <x:f>IFERROR(VLOOKUP(B49,'수시평가'!$A$6:$W$105,4,FALSE),"")</x:f>
      </x:c>
      <x:c r="D49" s="40" t="str">
        <x:f>IFERROR(VLOOKUP(B49,'수시평가'!$A$6:$W$105,7,FALSE),"")</x:f>
      </x:c>
      <x:c r="E49" s="40" t="str">
        <x:f>IFERROR(VLOOKUP(B49,'수시평가'!$A$6:$W$105,9,FALSE),"")</x:f>
      </x:c>
      <x:c r="F49" s="40" t="str">
        <x:f>IFERROR(VLOOKUP(B49,'수시평가'!$A$6:$W$105,15,FALSE),"")</x:f>
      </x:c>
      <x:c r="G49" s="40" t="str">
        <x:f>IFERROR(VLOOKUP(B49,'수시평가'!$A$6:$W$105,19,FALSE),"")</x:f>
      </x:c>
      <x:c r="H49" s="42" t="str">
        <x:f>IFERROR(VLOOKUP(B49,'수시평가'!$A$6:$W$105,20,FALSE),"")</x:f>
      </x:c>
      <x:c r="I49" s="38" t="str"/>
      <x:c r="J49" s="41"/>
      <x:c r="K49" s="38" t="str"/>
      <x:c r="L49" s="41"/>
      <x:c r="M49" s="38" t="str"/>
      <x:c r="N49" s="38" t="str"/>
      <x:c r="O49" s="40" t="str">
        <x:f>IF(A49="","",IF(N49="","확인 대기",IF(N49="상","필요",IF(N49="중","검토","불필요"))))</x:f>
      </x:c>
      <x:c r="P49" s="38" t="str"/>
      <x:c r="Q49" s="41"/>
      <x:c r="R49" s="40" t="str">
        <x:f>IF(A49="","",IF(AND(H49&lt;TODAY(),I49&lt;&gt;"완료"),"기한초과",IF(I49&lt;&gt;"완료","진행중",IF(OR(L49="",M49="",N49="",Q49=""),"확인대기",IF(N49="상","추가조치","종결")))))</x:f>
      </x:c>
      <x:c r="S49" s="43" t="str">
        <x:f>IF(OR(A49="",H49="",I49="완료"),"",MAX(0,TODAY()-H49))</x:f>
      </x:c>
      <x:c r="T49" s="38" t="str"/>
    </x:row>
    <x:row r="50" ht="46" customHeight="1">
      <x:c r="A50" s="38" t="str"/>
      <x:c r="B50" s="38" t="str"/>
      <x:c r="C50" s="40" t="str">
        <x:f>IFERROR(VLOOKUP(B50,'수시평가'!$A$6:$W$105,4,FALSE),"")</x:f>
      </x:c>
      <x:c r="D50" s="40" t="str">
        <x:f>IFERROR(VLOOKUP(B50,'수시평가'!$A$6:$W$105,7,FALSE),"")</x:f>
      </x:c>
      <x:c r="E50" s="40" t="str">
        <x:f>IFERROR(VLOOKUP(B50,'수시평가'!$A$6:$W$105,9,FALSE),"")</x:f>
      </x:c>
      <x:c r="F50" s="40" t="str">
        <x:f>IFERROR(VLOOKUP(B50,'수시평가'!$A$6:$W$105,15,FALSE),"")</x:f>
      </x:c>
      <x:c r="G50" s="40" t="str">
        <x:f>IFERROR(VLOOKUP(B50,'수시평가'!$A$6:$W$105,19,FALSE),"")</x:f>
      </x:c>
      <x:c r="H50" s="42" t="str">
        <x:f>IFERROR(VLOOKUP(B50,'수시평가'!$A$6:$W$105,20,FALSE),"")</x:f>
      </x:c>
      <x:c r="I50" s="38" t="str"/>
      <x:c r="J50" s="41"/>
      <x:c r="K50" s="38" t="str"/>
      <x:c r="L50" s="41"/>
      <x:c r="M50" s="38" t="str"/>
      <x:c r="N50" s="38" t="str"/>
      <x:c r="O50" s="40" t="str">
        <x:f>IF(A50="","",IF(N50="","확인 대기",IF(N50="상","필요",IF(N50="중","검토","불필요"))))</x:f>
      </x:c>
      <x:c r="P50" s="38" t="str"/>
      <x:c r="Q50" s="41"/>
      <x:c r="R50" s="40" t="str">
        <x:f>IF(A50="","",IF(AND(H50&lt;TODAY(),I50&lt;&gt;"완료"),"기한초과",IF(I50&lt;&gt;"완료","진행중",IF(OR(L50="",M50="",N50="",Q50=""),"확인대기",IF(N50="상","추가조치","종결")))))</x:f>
      </x:c>
      <x:c r="S50" s="43" t="str">
        <x:f>IF(OR(A50="",H50="",I50="완료"),"",MAX(0,TODAY()-H50))</x:f>
      </x:c>
      <x:c r="T50" s="38" t="str"/>
    </x:row>
    <x:row r="51" ht="46" customHeight="1">
      <x:c r="A51" s="38" t="str"/>
      <x:c r="B51" s="38" t="str"/>
      <x:c r="C51" s="40" t="str">
        <x:f>IFERROR(VLOOKUP(B51,'수시평가'!$A$6:$W$105,4,FALSE),"")</x:f>
      </x:c>
      <x:c r="D51" s="40" t="str">
        <x:f>IFERROR(VLOOKUP(B51,'수시평가'!$A$6:$W$105,7,FALSE),"")</x:f>
      </x:c>
      <x:c r="E51" s="40" t="str">
        <x:f>IFERROR(VLOOKUP(B51,'수시평가'!$A$6:$W$105,9,FALSE),"")</x:f>
      </x:c>
      <x:c r="F51" s="40" t="str">
        <x:f>IFERROR(VLOOKUP(B51,'수시평가'!$A$6:$W$105,15,FALSE),"")</x:f>
      </x:c>
      <x:c r="G51" s="40" t="str">
        <x:f>IFERROR(VLOOKUP(B51,'수시평가'!$A$6:$W$105,19,FALSE),"")</x:f>
      </x:c>
      <x:c r="H51" s="42" t="str">
        <x:f>IFERROR(VLOOKUP(B51,'수시평가'!$A$6:$W$105,20,FALSE),"")</x:f>
      </x:c>
      <x:c r="I51" s="38" t="str"/>
      <x:c r="J51" s="41"/>
      <x:c r="K51" s="38" t="str"/>
      <x:c r="L51" s="41"/>
      <x:c r="M51" s="38" t="str"/>
      <x:c r="N51" s="38" t="str"/>
      <x:c r="O51" s="40" t="str">
        <x:f>IF(A51="","",IF(N51="","확인 대기",IF(N51="상","필요",IF(N51="중","검토","불필요"))))</x:f>
      </x:c>
      <x:c r="P51" s="38" t="str"/>
      <x:c r="Q51" s="41"/>
      <x:c r="R51" s="40" t="str">
        <x:f>IF(A51="","",IF(AND(H51&lt;TODAY(),I51&lt;&gt;"완료"),"기한초과",IF(I51&lt;&gt;"완료","진행중",IF(OR(L51="",M51="",N51="",Q51=""),"확인대기",IF(N51="상","추가조치","종결")))))</x:f>
      </x:c>
      <x:c r="S51" s="43" t="str">
        <x:f>IF(OR(A51="",H51="",I51="완료"),"",MAX(0,TODAY()-H51))</x:f>
      </x:c>
      <x:c r="T51" s="38" t="str"/>
    </x:row>
    <x:row r="52" ht="46" customHeight="1">
      <x:c r="A52" s="38" t="str"/>
      <x:c r="B52" s="38" t="str"/>
      <x:c r="C52" s="40" t="str">
        <x:f>IFERROR(VLOOKUP(B52,'수시평가'!$A$6:$W$105,4,FALSE),"")</x:f>
      </x:c>
      <x:c r="D52" s="40" t="str">
        <x:f>IFERROR(VLOOKUP(B52,'수시평가'!$A$6:$W$105,7,FALSE),"")</x:f>
      </x:c>
      <x:c r="E52" s="40" t="str">
        <x:f>IFERROR(VLOOKUP(B52,'수시평가'!$A$6:$W$105,9,FALSE),"")</x:f>
      </x:c>
      <x:c r="F52" s="40" t="str">
        <x:f>IFERROR(VLOOKUP(B52,'수시평가'!$A$6:$W$105,15,FALSE),"")</x:f>
      </x:c>
      <x:c r="G52" s="40" t="str">
        <x:f>IFERROR(VLOOKUP(B52,'수시평가'!$A$6:$W$105,19,FALSE),"")</x:f>
      </x:c>
      <x:c r="H52" s="42" t="str">
        <x:f>IFERROR(VLOOKUP(B52,'수시평가'!$A$6:$W$105,20,FALSE),"")</x:f>
      </x:c>
      <x:c r="I52" s="38" t="str"/>
      <x:c r="J52" s="41"/>
      <x:c r="K52" s="38" t="str"/>
      <x:c r="L52" s="41"/>
      <x:c r="M52" s="38" t="str"/>
      <x:c r="N52" s="38" t="str"/>
      <x:c r="O52" s="40" t="str">
        <x:f>IF(A52="","",IF(N52="","확인 대기",IF(N52="상","필요",IF(N52="중","검토","불필요"))))</x:f>
      </x:c>
      <x:c r="P52" s="38" t="str"/>
      <x:c r="Q52" s="41"/>
      <x:c r="R52" s="40" t="str">
        <x:f>IF(A52="","",IF(AND(H52&lt;TODAY(),I52&lt;&gt;"완료"),"기한초과",IF(I52&lt;&gt;"완료","진행중",IF(OR(L52="",M52="",N52="",Q52=""),"확인대기",IF(N52="상","추가조치","종결")))))</x:f>
      </x:c>
      <x:c r="S52" s="43" t="str">
        <x:f>IF(OR(A52="",H52="",I52="완료"),"",MAX(0,TODAY()-H52))</x:f>
      </x:c>
      <x:c r="T52" s="38" t="str"/>
    </x:row>
    <x:row r="53" ht="46" customHeight="1">
      <x:c r="A53" s="38" t="str"/>
      <x:c r="B53" s="38" t="str"/>
      <x:c r="C53" s="40" t="str">
        <x:f>IFERROR(VLOOKUP(B53,'수시평가'!$A$6:$W$105,4,FALSE),"")</x:f>
      </x:c>
      <x:c r="D53" s="40" t="str">
        <x:f>IFERROR(VLOOKUP(B53,'수시평가'!$A$6:$W$105,7,FALSE),"")</x:f>
      </x:c>
      <x:c r="E53" s="40" t="str">
        <x:f>IFERROR(VLOOKUP(B53,'수시평가'!$A$6:$W$105,9,FALSE),"")</x:f>
      </x:c>
      <x:c r="F53" s="40" t="str">
        <x:f>IFERROR(VLOOKUP(B53,'수시평가'!$A$6:$W$105,15,FALSE),"")</x:f>
      </x:c>
      <x:c r="G53" s="40" t="str">
        <x:f>IFERROR(VLOOKUP(B53,'수시평가'!$A$6:$W$105,19,FALSE),"")</x:f>
      </x:c>
      <x:c r="H53" s="42" t="str">
        <x:f>IFERROR(VLOOKUP(B53,'수시평가'!$A$6:$W$105,20,FALSE),"")</x:f>
      </x:c>
      <x:c r="I53" s="38" t="str"/>
      <x:c r="J53" s="41"/>
      <x:c r="K53" s="38" t="str"/>
      <x:c r="L53" s="41"/>
      <x:c r="M53" s="38" t="str"/>
      <x:c r="N53" s="38" t="str"/>
      <x:c r="O53" s="40" t="str">
        <x:f>IF(A53="","",IF(N53="","확인 대기",IF(N53="상","필요",IF(N53="중","검토","불필요"))))</x:f>
      </x:c>
      <x:c r="P53" s="38" t="str"/>
      <x:c r="Q53" s="41"/>
      <x:c r="R53" s="40" t="str">
        <x:f>IF(A53="","",IF(AND(H53&lt;TODAY(),I53&lt;&gt;"완료"),"기한초과",IF(I53&lt;&gt;"완료","진행중",IF(OR(L53="",M53="",N53="",Q53=""),"확인대기",IF(N53="상","추가조치","종결")))))</x:f>
      </x:c>
      <x:c r="S53" s="43" t="str">
        <x:f>IF(OR(A53="",H53="",I53="완료"),"",MAX(0,TODAY()-H53))</x:f>
      </x:c>
      <x:c r="T53" s="38" t="str"/>
    </x:row>
    <x:row r="54" ht="46" customHeight="1">
      <x:c r="A54" s="38" t="str"/>
      <x:c r="B54" s="38" t="str"/>
      <x:c r="C54" s="40" t="str">
        <x:f>IFERROR(VLOOKUP(B54,'수시평가'!$A$6:$W$105,4,FALSE),"")</x:f>
      </x:c>
      <x:c r="D54" s="40" t="str">
        <x:f>IFERROR(VLOOKUP(B54,'수시평가'!$A$6:$W$105,7,FALSE),"")</x:f>
      </x:c>
      <x:c r="E54" s="40" t="str">
        <x:f>IFERROR(VLOOKUP(B54,'수시평가'!$A$6:$W$105,9,FALSE),"")</x:f>
      </x:c>
      <x:c r="F54" s="40" t="str">
        <x:f>IFERROR(VLOOKUP(B54,'수시평가'!$A$6:$W$105,15,FALSE),"")</x:f>
      </x:c>
      <x:c r="G54" s="40" t="str">
        <x:f>IFERROR(VLOOKUP(B54,'수시평가'!$A$6:$W$105,19,FALSE),"")</x:f>
      </x:c>
      <x:c r="H54" s="42" t="str">
        <x:f>IFERROR(VLOOKUP(B54,'수시평가'!$A$6:$W$105,20,FALSE),"")</x:f>
      </x:c>
      <x:c r="I54" s="38" t="str"/>
      <x:c r="J54" s="41"/>
      <x:c r="K54" s="38" t="str"/>
      <x:c r="L54" s="41"/>
      <x:c r="M54" s="38" t="str"/>
      <x:c r="N54" s="38" t="str"/>
      <x:c r="O54" s="40" t="str">
        <x:f>IF(A54="","",IF(N54="","확인 대기",IF(N54="상","필요",IF(N54="중","검토","불필요"))))</x:f>
      </x:c>
      <x:c r="P54" s="38" t="str"/>
      <x:c r="Q54" s="41"/>
      <x:c r="R54" s="40" t="str">
        <x:f>IF(A54="","",IF(AND(H54&lt;TODAY(),I54&lt;&gt;"완료"),"기한초과",IF(I54&lt;&gt;"완료","진행중",IF(OR(L54="",M54="",N54="",Q54=""),"확인대기",IF(N54="상","추가조치","종결")))))</x:f>
      </x:c>
      <x:c r="S54" s="43" t="str">
        <x:f>IF(OR(A54="",H54="",I54="완료"),"",MAX(0,TODAY()-H54))</x:f>
      </x:c>
      <x:c r="T54" s="38" t="str"/>
    </x:row>
    <x:row r="55" ht="46" customHeight="1">
      <x:c r="A55" s="38" t="str"/>
      <x:c r="B55" s="38" t="str"/>
      <x:c r="C55" s="40" t="str">
        <x:f>IFERROR(VLOOKUP(B55,'수시평가'!$A$6:$W$105,4,FALSE),"")</x:f>
      </x:c>
      <x:c r="D55" s="40" t="str">
        <x:f>IFERROR(VLOOKUP(B55,'수시평가'!$A$6:$W$105,7,FALSE),"")</x:f>
      </x:c>
      <x:c r="E55" s="40" t="str">
        <x:f>IFERROR(VLOOKUP(B55,'수시평가'!$A$6:$W$105,9,FALSE),"")</x:f>
      </x:c>
      <x:c r="F55" s="40" t="str">
        <x:f>IFERROR(VLOOKUP(B55,'수시평가'!$A$6:$W$105,15,FALSE),"")</x:f>
      </x:c>
      <x:c r="G55" s="40" t="str">
        <x:f>IFERROR(VLOOKUP(B55,'수시평가'!$A$6:$W$105,19,FALSE),"")</x:f>
      </x:c>
      <x:c r="H55" s="42" t="str">
        <x:f>IFERROR(VLOOKUP(B55,'수시평가'!$A$6:$W$105,20,FALSE),"")</x:f>
      </x:c>
      <x:c r="I55" s="38" t="str"/>
      <x:c r="J55" s="41"/>
      <x:c r="K55" s="38" t="str"/>
      <x:c r="L55" s="41"/>
      <x:c r="M55" s="38" t="str"/>
      <x:c r="N55" s="38" t="str"/>
      <x:c r="O55" s="40" t="str">
        <x:f>IF(A55="","",IF(N55="","확인 대기",IF(N55="상","필요",IF(N55="중","검토","불필요"))))</x:f>
      </x:c>
      <x:c r="P55" s="38" t="str"/>
      <x:c r="Q55" s="41"/>
      <x:c r="R55" s="40" t="str">
        <x:f>IF(A55="","",IF(AND(H55&lt;TODAY(),I55&lt;&gt;"완료"),"기한초과",IF(I55&lt;&gt;"완료","진행중",IF(OR(L55="",M55="",N55="",Q55=""),"확인대기",IF(N55="상","추가조치","종결")))))</x:f>
      </x:c>
      <x:c r="S55" s="43" t="str">
        <x:f>IF(OR(A55="",H55="",I55="완료"),"",MAX(0,TODAY()-H55))</x:f>
      </x:c>
      <x:c r="T55" s="38" t="str"/>
    </x:row>
    <x:row r="56" ht="46" customHeight="1">
      <x:c r="A56" s="38" t="str"/>
      <x:c r="B56" s="38" t="str"/>
      <x:c r="C56" s="40" t="str">
        <x:f>IFERROR(VLOOKUP(B56,'수시평가'!$A$6:$W$105,4,FALSE),"")</x:f>
      </x:c>
      <x:c r="D56" s="40" t="str">
        <x:f>IFERROR(VLOOKUP(B56,'수시평가'!$A$6:$W$105,7,FALSE),"")</x:f>
      </x:c>
      <x:c r="E56" s="40" t="str">
        <x:f>IFERROR(VLOOKUP(B56,'수시평가'!$A$6:$W$105,9,FALSE),"")</x:f>
      </x:c>
      <x:c r="F56" s="40" t="str">
        <x:f>IFERROR(VLOOKUP(B56,'수시평가'!$A$6:$W$105,15,FALSE),"")</x:f>
      </x:c>
      <x:c r="G56" s="40" t="str">
        <x:f>IFERROR(VLOOKUP(B56,'수시평가'!$A$6:$W$105,19,FALSE),"")</x:f>
      </x:c>
      <x:c r="H56" s="42" t="str">
        <x:f>IFERROR(VLOOKUP(B56,'수시평가'!$A$6:$W$105,20,FALSE),"")</x:f>
      </x:c>
      <x:c r="I56" s="38" t="str"/>
      <x:c r="J56" s="41"/>
      <x:c r="K56" s="38" t="str"/>
      <x:c r="L56" s="41"/>
      <x:c r="M56" s="38" t="str"/>
      <x:c r="N56" s="38" t="str"/>
      <x:c r="O56" s="40" t="str">
        <x:f>IF(A56="","",IF(N56="","확인 대기",IF(N56="상","필요",IF(N56="중","검토","불필요"))))</x:f>
      </x:c>
      <x:c r="P56" s="38" t="str"/>
      <x:c r="Q56" s="41"/>
      <x:c r="R56" s="40" t="str">
        <x:f>IF(A56="","",IF(AND(H56&lt;TODAY(),I56&lt;&gt;"완료"),"기한초과",IF(I56&lt;&gt;"완료","진행중",IF(OR(L56="",M56="",N56="",Q56=""),"확인대기",IF(N56="상","추가조치","종결")))))</x:f>
      </x:c>
      <x:c r="S56" s="43" t="str">
        <x:f>IF(OR(A56="",H56="",I56="완료"),"",MAX(0,TODAY()-H56))</x:f>
      </x:c>
      <x:c r="T56" s="38" t="str"/>
    </x:row>
    <x:row r="57" ht="46" customHeight="1">
      <x:c r="A57" s="38" t="str"/>
      <x:c r="B57" s="38" t="str"/>
      <x:c r="C57" s="40" t="str">
        <x:f>IFERROR(VLOOKUP(B57,'수시평가'!$A$6:$W$105,4,FALSE),"")</x:f>
      </x:c>
      <x:c r="D57" s="40" t="str">
        <x:f>IFERROR(VLOOKUP(B57,'수시평가'!$A$6:$W$105,7,FALSE),"")</x:f>
      </x:c>
      <x:c r="E57" s="40" t="str">
        <x:f>IFERROR(VLOOKUP(B57,'수시평가'!$A$6:$W$105,9,FALSE),"")</x:f>
      </x:c>
      <x:c r="F57" s="40" t="str">
        <x:f>IFERROR(VLOOKUP(B57,'수시평가'!$A$6:$W$105,15,FALSE),"")</x:f>
      </x:c>
      <x:c r="G57" s="40" t="str">
        <x:f>IFERROR(VLOOKUP(B57,'수시평가'!$A$6:$W$105,19,FALSE),"")</x:f>
      </x:c>
      <x:c r="H57" s="42" t="str">
        <x:f>IFERROR(VLOOKUP(B57,'수시평가'!$A$6:$W$105,20,FALSE),"")</x:f>
      </x:c>
      <x:c r="I57" s="38" t="str"/>
      <x:c r="J57" s="41"/>
      <x:c r="K57" s="38" t="str"/>
      <x:c r="L57" s="41"/>
      <x:c r="M57" s="38" t="str"/>
      <x:c r="N57" s="38" t="str"/>
      <x:c r="O57" s="40" t="str">
        <x:f>IF(A57="","",IF(N57="","확인 대기",IF(N57="상","필요",IF(N57="중","검토","불필요"))))</x:f>
      </x:c>
      <x:c r="P57" s="38" t="str"/>
      <x:c r="Q57" s="41"/>
      <x:c r="R57" s="40" t="str">
        <x:f>IF(A57="","",IF(AND(H57&lt;TODAY(),I57&lt;&gt;"완료"),"기한초과",IF(I57&lt;&gt;"완료","진행중",IF(OR(L57="",M57="",N57="",Q57=""),"확인대기",IF(N57="상","추가조치","종결")))))</x:f>
      </x:c>
      <x:c r="S57" s="43" t="str">
        <x:f>IF(OR(A57="",H57="",I57="완료"),"",MAX(0,TODAY()-H57))</x:f>
      </x:c>
      <x:c r="T57" s="38" t="str"/>
    </x:row>
    <x:row r="58" ht="46" customHeight="1">
      <x:c r="A58" s="38" t="str"/>
      <x:c r="B58" s="38" t="str"/>
      <x:c r="C58" s="40" t="str">
        <x:f>IFERROR(VLOOKUP(B58,'수시평가'!$A$6:$W$105,4,FALSE),"")</x:f>
      </x:c>
      <x:c r="D58" s="40" t="str">
        <x:f>IFERROR(VLOOKUP(B58,'수시평가'!$A$6:$W$105,7,FALSE),"")</x:f>
      </x:c>
      <x:c r="E58" s="40" t="str">
        <x:f>IFERROR(VLOOKUP(B58,'수시평가'!$A$6:$W$105,9,FALSE),"")</x:f>
      </x:c>
      <x:c r="F58" s="40" t="str">
        <x:f>IFERROR(VLOOKUP(B58,'수시평가'!$A$6:$W$105,15,FALSE),"")</x:f>
      </x:c>
      <x:c r="G58" s="40" t="str">
        <x:f>IFERROR(VLOOKUP(B58,'수시평가'!$A$6:$W$105,19,FALSE),"")</x:f>
      </x:c>
      <x:c r="H58" s="42" t="str">
        <x:f>IFERROR(VLOOKUP(B58,'수시평가'!$A$6:$W$105,20,FALSE),"")</x:f>
      </x:c>
      <x:c r="I58" s="38" t="str"/>
      <x:c r="J58" s="41"/>
      <x:c r="K58" s="38" t="str"/>
      <x:c r="L58" s="41"/>
      <x:c r="M58" s="38" t="str"/>
      <x:c r="N58" s="38" t="str"/>
      <x:c r="O58" s="40" t="str">
        <x:f>IF(A58="","",IF(N58="","확인 대기",IF(N58="상","필요",IF(N58="중","검토","불필요"))))</x:f>
      </x:c>
      <x:c r="P58" s="38" t="str"/>
      <x:c r="Q58" s="41"/>
      <x:c r="R58" s="40" t="str">
        <x:f>IF(A58="","",IF(AND(H58&lt;TODAY(),I58&lt;&gt;"완료"),"기한초과",IF(I58&lt;&gt;"완료","진행중",IF(OR(L58="",M58="",N58="",Q58=""),"확인대기",IF(N58="상","추가조치","종결")))))</x:f>
      </x:c>
      <x:c r="S58" s="43" t="str">
        <x:f>IF(OR(A58="",H58="",I58="완료"),"",MAX(0,TODAY()-H58))</x:f>
      </x:c>
      <x:c r="T58" s="38" t="str"/>
    </x:row>
    <x:row r="59" ht="46" customHeight="1">
      <x:c r="A59" s="38" t="str"/>
      <x:c r="B59" s="38" t="str"/>
      <x:c r="C59" s="40" t="str">
        <x:f>IFERROR(VLOOKUP(B59,'수시평가'!$A$6:$W$105,4,FALSE),"")</x:f>
      </x:c>
      <x:c r="D59" s="40" t="str">
        <x:f>IFERROR(VLOOKUP(B59,'수시평가'!$A$6:$W$105,7,FALSE),"")</x:f>
      </x:c>
      <x:c r="E59" s="40" t="str">
        <x:f>IFERROR(VLOOKUP(B59,'수시평가'!$A$6:$W$105,9,FALSE),"")</x:f>
      </x:c>
      <x:c r="F59" s="40" t="str">
        <x:f>IFERROR(VLOOKUP(B59,'수시평가'!$A$6:$W$105,15,FALSE),"")</x:f>
      </x:c>
      <x:c r="G59" s="40" t="str">
        <x:f>IFERROR(VLOOKUP(B59,'수시평가'!$A$6:$W$105,19,FALSE),"")</x:f>
      </x:c>
      <x:c r="H59" s="42" t="str">
        <x:f>IFERROR(VLOOKUP(B59,'수시평가'!$A$6:$W$105,20,FALSE),"")</x:f>
      </x:c>
      <x:c r="I59" s="38" t="str"/>
      <x:c r="J59" s="41"/>
      <x:c r="K59" s="38" t="str"/>
      <x:c r="L59" s="41"/>
      <x:c r="M59" s="38" t="str"/>
      <x:c r="N59" s="38" t="str"/>
      <x:c r="O59" s="40" t="str">
        <x:f>IF(A59="","",IF(N59="","확인 대기",IF(N59="상","필요",IF(N59="중","검토","불필요"))))</x:f>
      </x:c>
      <x:c r="P59" s="38" t="str"/>
      <x:c r="Q59" s="41"/>
      <x:c r="R59" s="40" t="str">
        <x:f>IF(A59="","",IF(AND(H59&lt;TODAY(),I59&lt;&gt;"완료"),"기한초과",IF(I59&lt;&gt;"완료","진행중",IF(OR(L59="",M59="",N59="",Q59=""),"확인대기",IF(N59="상","추가조치","종결")))))</x:f>
      </x:c>
      <x:c r="S59" s="43" t="str">
        <x:f>IF(OR(A59="",H59="",I59="완료"),"",MAX(0,TODAY()-H59))</x:f>
      </x:c>
      <x:c r="T59" s="38" t="str"/>
    </x:row>
    <x:row r="60" ht="46" customHeight="1">
      <x:c r="A60" s="38" t="str"/>
      <x:c r="B60" s="38" t="str"/>
      <x:c r="C60" s="40" t="str">
        <x:f>IFERROR(VLOOKUP(B60,'수시평가'!$A$6:$W$105,4,FALSE),"")</x:f>
      </x:c>
      <x:c r="D60" s="40" t="str">
        <x:f>IFERROR(VLOOKUP(B60,'수시평가'!$A$6:$W$105,7,FALSE),"")</x:f>
      </x:c>
      <x:c r="E60" s="40" t="str">
        <x:f>IFERROR(VLOOKUP(B60,'수시평가'!$A$6:$W$105,9,FALSE),"")</x:f>
      </x:c>
      <x:c r="F60" s="40" t="str">
        <x:f>IFERROR(VLOOKUP(B60,'수시평가'!$A$6:$W$105,15,FALSE),"")</x:f>
      </x:c>
      <x:c r="G60" s="40" t="str">
        <x:f>IFERROR(VLOOKUP(B60,'수시평가'!$A$6:$W$105,19,FALSE),"")</x:f>
      </x:c>
      <x:c r="H60" s="42" t="str">
        <x:f>IFERROR(VLOOKUP(B60,'수시평가'!$A$6:$W$105,20,FALSE),"")</x:f>
      </x:c>
      <x:c r="I60" s="38" t="str"/>
      <x:c r="J60" s="41"/>
      <x:c r="K60" s="38" t="str"/>
      <x:c r="L60" s="41"/>
      <x:c r="M60" s="38" t="str"/>
      <x:c r="N60" s="38" t="str"/>
      <x:c r="O60" s="40" t="str">
        <x:f>IF(A60="","",IF(N60="","확인 대기",IF(N60="상","필요",IF(N60="중","검토","불필요"))))</x:f>
      </x:c>
      <x:c r="P60" s="38" t="str"/>
      <x:c r="Q60" s="41"/>
      <x:c r="R60" s="40" t="str">
        <x:f>IF(A60="","",IF(AND(H60&lt;TODAY(),I60&lt;&gt;"완료"),"기한초과",IF(I60&lt;&gt;"완료","진행중",IF(OR(L60="",M60="",N60="",Q60=""),"확인대기",IF(N60="상","추가조치","종결")))))</x:f>
      </x:c>
      <x:c r="S60" s="43" t="str">
        <x:f>IF(OR(A60="",H60="",I60="완료"),"",MAX(0,TODAY()-H60))</x:f>
      </x:c>
      <x:c r="T60" s="38" t="str"/>
    </x:row>
    <x:row r="61" ht="46" customHeight="1">
      <x:c r="A61" s="38" t="str"/>
      <x:c r="B61" s="38" t="str"/>
      <x:c r="C61" s="40" t="str">
        <x:f>IFERROR(VLOOKUP(B61,'수시평가'!$A$6:$W$105,4,FALSE),"")</x:f>
      </x:c>
      <x:c r="D61" s="40" t="str">
        <x:f>IFERROR(VLOOKUP(B61,'수시평가'!$A$6:$W$105,7,FALSE),"")</x:f>
      </x:c>
      <x:c r="E61" s="40" t="str">
        <x:f>IFERROR(VLOOKUP(B61,'수시평가'!$A$6:$W$105,9,FALSE),"")</x:f>
      </x:c>
      <x:c r="F61" s="40" t="str">
        <x:f>IFERROR(VLOOKUP(B61,'수시평가'!$A$6:$W$105,15,FALSE),"")</x:f>
      </x:c>
      <x:c r="G61" s="40" t="str">
        <x:f>IFERROR(VLOOKUP(B61,'수시평가'!$A$6:$W$105,19,FALSE),"")</x:f>
      </x:c>
      <x:c r="H61" s="42" t="str">
        <x:f>IFERROR(VLOOKUP(B61,'수시평가'!$A$6:$W$105,20,FALSE),"")</x:f>
      </x:c>
      <x:c r="I61" s="38" t="str"/>
      <x:c r="J61" s="41"/>
      <x:c r="K61" s="38" t="str"/>
      <x:c r="L61" s="41"/>
      <x:c r="M61" s="38" t="str"/>
      <x:c r="N61" s="38" t="str"/>
      <x:c r="O61" s="40" t="str">
        <x:f>IF(A61="","",IF(N61="","확인 대기",IF(N61="상","필요",IF(N61="중","검토","불필요"))))</x:f>
      </x:c>
      <x:c r="P61" s="38" t="str"/>
      <x:c r="Q61" s="41"/>
      <x:c r="R61" s="40" t="str">
        <x:f>IF(A61="","",IF(AND(H61&lt;TODAY(),I61&lt;&gt;"완료"),"기한초과",IF(I61&lt;&gt;"완료","진행중",IF(OR(L61="",M61="",N61="",Q61=""),"확인대기",IF(N61="상","추가조치","종결")))))</x:f>
      </x:c>
      <x:c r="S61" s="43" t="str">
        <x:f>IF(OR(A61="",H61="",I61="완료"),"",MAX(0,TODAY()-H61))</x:f>
      </x:c>
      <x:c r="T61" s="38" t="str"/>
    </x:row>
    <x:row r="62" ht="46" customHeight="1">
      <x:c r="A62" s="38" t="str"/>
      <x:c r="B62" s="38" t="str"/>
      <x:c r="C62" s="40" t="str">
        <x:f>IFERROR(VLOOKUP(B62,'수시평가'!$A$6:$W$105,4,FALSE),"")</x:f>
      </x:c>
      <x:c r="D62" s="40" t="str">
        <x:f>IFERROR(VLOOKUP(B62,'수시평가'!$A$6:$W$105,7,FALSE),"")</x:f>
      </x:c>
      <x:c r="E62" s="40" t="str">
        <x:f>IFERROR(VLOOKUP(B62,'수시평가'!$A$6:$W$105,9,FALSE),"")</x:f>
      </x:c>
      <x:c r="F62" s="40" t="str">
        <x:f>IFERROR(VLOOKUP(B62,'수시평가'!$A$6:$W$105,15,FALSE),"")</x:f>
      </x:c>
      <x:c r="G62" s="40" t="str">
        <x:f>IFERROR(VLOOKUP(B62,'수시평가'!$A$6:$W$105,19,FALSE),"")</x:f>
      </x:c>
      <x:c r="H62" s="42" t="str">
        <x:f>IFERROR(VLOOKUP(B62,'수시평가'!$A$6:$W$105,20,FALSE),"")</x:f>
      </x:c>
      <x:c r="I62" s="38" t="str"/>
      <x:c r="J62" s="41"/>
      <x:c r="K62" s="38" t="str"/>
      <x:c r="L62" s="41"/>
      <x:c r="M62" s="38" t="str"/>
      <x:c r="N62" s="38" t="str"/>
      <x:c r="O62" s="40" t="str">
        <x:f>IF(A62="","",IF(N62="","확인 대기",IF(N62="상","필요",IF(N62="중","검토","불필요"))))</x:f>
      </x:c>
      <x:c r="P62" s="38" t="str"/>
      <x:c r="Q62" s="41"/>
      <x:c r="R62" s="40" t="str">
        <x:f>IF(A62="","",IF(AND(H62&lt;TODAY(),I62&lt;&gt;"완료"),"기한초과",IF(I62&lt;&gt;"완료","진행중",IF(OR(L62="",M62="",N62="",Q62=""),"확인대기",IF(N62="상","추가조치","종결")))))</x:f>
      </x:c>
      <x:c r="S62" s="43" t="str">
        <x:f>IF(OR(A62="",H62="",I62="완료"),"",MAX(0,TODAY()-H62))</x:f>
      </x:c>
      <x:c r="T62" s="38" t="str"/>
    </x:row>
    <x:row r="63" ht="46" customHeight="1">
      <x:c r="A63" s="38" t="str"/>
      <x:c r="B63" s="38" t="str"/>
      <x:c r="C63" s="40" t="str">
        <x:f>IFERROR(VLOOKUP(B63,'수시평가'!$A$6:$W$105,4,FALSE),"")</x:f>
      </x:c>
      <x:c r="D63" s="40" t="str">
        <x:f>IFERROR(VLOOKUP(B63,'수시평가'!$A$6:$W$105,7,FALSE),"")</x:f>
      </x:c>
      <x:c r="E63" s="40" t="str">
        <x:f>IFERROR(VLOOKUP(B63,'수시평가'!$A$6:$W$105,9,FALSE),"")</x:f>
      </x:c>
      <x:c r="F63" s="40" t="str">
        <x:f>IFERROR(VLOOKUP(B63,'수시평가'!$A$6:$W$105,15,FALSE),"")</x:f>
      </x:c>
      <x:c r="G63" s="40" t="str">
        <x:f>IFERROR(VLOOKUP(B63,'수시평가'!$A$6:$W$105,19,FALSE),"")</x:f>
      </x:c>
      <x:c r="H63" s="42" t="str">
        <x:f>IFERROR(VLOOKUP(B63,'수시평가'!$A$6:$W$105,20,FALSE),"")</x:f>
      </x:c>
      <x:c r="I63" s="38" t="str"/>
      <x:c r="J63" s="41"/>
      <x:c r="K63" s="38" t="str"/>
      <x:c r="L63" s="41"/>
      <x:c r="M63" s="38" t="str"/>
      <x:c r="N63" s="38" t="str"/>
      <x:c r="O63" s="40" t="str">
        <x:f>IF(A63="","",IF(N63="","확인 대기",IF(N63="상","필요",IF(N63="중","검토","불필요"))))</x:f>
      </x:c>
      <x:c r="P63" s="38" t="str"/>
      <x:c r="Q63" s="41"/>
      <x:c r="R63" s="40" t="str">
        <x:f>IF(A63="","",IF(AND(H63&lt;TODAY(),I63&lt;&gt;"완료"),"기한초과",IF(I63&lt;&gt;"완료","진행중",IF(OR(L63="",M63="",N63="",Q63=""),"확인대기",IF(N63="상","추가조치","종결")))))</x:f>
      </x:c>
      <x:c r="S63" s="43" t="str">
        <x:f>IF(OR(A63="",H63="",I63="완료"),"",MAX(0,TODAY()-H63))</x:f>
      </x:c>
      <x:c r="T63" s="38" t="str"/>
    </x:row>
    <x:row r="64" ht="46" customHeight="1">
      <x:c r="A64" s="38" t="str"/>
      <x:c r="B64" s="38" t="str"/>
      <x:c r="C64" s="40" t="str">
        <x:f>IFERROR(VLOOKUP(B64,'수시평가'!$A$6:$W$105,4,FALSE),"")</x:f>
      </x:c>
      <x:c r="D64" s="40" t="str">
        <x:f>IFERROR(VLOOKUP(B64,'수시평가'!$A$6:$W$105,7,FALSE),"")</x:f>
      </x:c>
      <x:c r="E64" s="40" t="str">
        <x:f>IFERROR(VLOOKUP(B64,'수시평가'!$A$6:$W$105,9,FALSE),"")</x:f>
      </x:c>
      <x:c r="F64" s="40" t="str">
        <x:f>IFERROR(VLOOKUP(B64,'수시평가'!$A$6:$W$105,15,FALSE),"")</x:f>
      </x:c>
      <x:c r="G64" s="40" t="str">
        <x:f>IFERROR(VLOOKUP(B64,'수시평가'!$A$6:$W$105,19,FALSE),"")</x:f>
      </x:c>
      <x:c r="H64" s="42" t="str">
        <x:f>IFERROR(VLOOKUP(B64,'수시평가'!$A$6:$W$105,20,FALSE),"")</x:f>
      </x:c>
      <x:c r="I64" s="38" t="str"/>
      <x:c r="J64" s="41"/>
      <x:c r="K64" s="38" t="str"/>
      <x:c r="L64" s="41"/>
      <x:c r="M64" s="38" t="str"/>
      <x:c r="N64" s="38" t="str"/>
      <x:c r="O64" s="40" t="str">
        <x:f>IF(A64="","",IF(N64="","확인 대기",IF(N64="상","필요",IF(N64="중","검토","불필요"))))</x:f>
      </x:c>
      <x:c r="P64" s="38" t="str"/>
      <x:c r="Q64" s="41"/>
      <x:c r="R64" s="40" t="str">
        <x:f>IF(A64="","",IF(AND(H64&lt;TODAY(),I64&lt;&gt;"완료"),"기한초과",IF(I64&lt;&gt;"완료","진행중",IF(OR(L64="",M64="",N64="",Q64=""),"확인대기",IF(N64="상","추가조치","종결")))))</x:f>
      </x:c>
      <x:c r="S64" s="43" t="str">
        <x:f>IF(OR(A64="",H64="",I64="완료"),"",MAX(0,TODAY()-H64))</x:f>
      </x:c>
      <x:c r="T64" s="38" t="str"/>
    </x:row>
    <x:row r="65" ht="46" customHeight="1">
      <x:c r="A65" s="38" t="str"/>
      <x:c r="B65" s="38" t="str"/>
      <x:c r="C65" s="40" t="str">
        <x:f>IFERROR(VLOOKUP(B65,'수시평가'!$A$6:$W$105,4,FALSE),"")</x:f>
      </x:c>
      <x:c r="D65" s="40" t="str">
        <x:f>IFERROR(VLOOKUP(B65,'수시평가'!$A$6:$W$105,7,FALSE),"")</x:f>
      </x:c>
      <x:c r="E65" s="40" t="str">
        <x:f>IFERROR(VLOOKUP(B65,'수시평가'!$A$6:$W$105,9,FALSE),"")</x:f>
      </x:c>
      <x:c r="F65" s="40" t="str">
        <x:f>IFERROR(VLOOKUP(B65,'수시평가'!$A$6:$W$105,15,FALSE),"")</x:f>
      </x:c>
      <x:c r="G65" s="40" t="str">
        <x:f>IFERROR(VLOOKUP(B65,'수시평가'!$A$6:$W$105,19,FALSE),"")</x:f>
      </x:c>
      <x:c r="H65" s="42" t="str">
        <x:f>IFERROR(VLOOKUP(B65,'수시평가'!$A$6:$W$105,20,FALSE),"")</x:f>
      </x:c>
      <x:c r="I65" s="38" t="str"/>
      <x:c r="J65" s="41"/>
      <x:c r="K65" s="38" t="str"/>
      <x:c r="L65" s="41"/>
      <x:c r="M65" s="38" t="str"/>
      <x:c r="N65" s="38" t="str"/>
      <x:c r="O65" s="40" t="str">
        <x:f>IF(A65="","",IF(N65="","확인 대기",IF(N65="상","필요",IF(N65="중","검토","불필요"))))</x:f>
      </x:c>
      <x:c r="P65" s="38" t="str"/>
      <x:c r="Q65" s="41"/>
      <x:c r="R65" s="40" t="str">
        <x:f>IF(A65="","",IF(AND(H65&lt;TODAY(),I65&lt;&gt;"완료"),"기한초과",IF(I65&lt;&gt;"완료","진행중",IF(OR(L65="",M65="",N65="",Q65=""),"확인대기",IF(N65="상","추가조치","종결")))))</x:f>
      </x:c>
      <x:c r="S65" s="43" t="str">
        <x:f>IF(OR(A65="",H65="",I65="완료"),"",MAX(0,TODAY()-H65))</x:f>
      </x:c>
      <x:c r="T65" s="38" t="str"/>
    </x:row>
    <x:row r="66" ht="46" customHeight="1">
      <x:c r="A66" s="38" t="str"/>
      <x:c r="B66" s="38" t="str"/>
      <x:c r="C66" s="40" t="str">
        <x:f>IFERROR(VLOOKUP(B66,'수시평가'!$A$6:$W$105,4,FALSE),"")</x:f>
      </x:c>
      <x:c r="D66" s="40" t="str">
        <x:f>IFERROR(VLOOKUP(B66,'수시평가'!$A$6:$W$105,7,FALSE),"")</x:f>
      </x:c>
      <x:c r="E66" s="40" t="str">
        <x:f>IFERROR(VLOOKUP(B66,'수시평가'!$A$6:$W$105,9,FALSE),"")</x:f>
      </x:c>
      <x:c r="F66" s="40" t="str">
        <x:f>IFERROR(VLOOKUP(B66,'수시평가'!$A$6:$W$105,15,FALSE),"")</x:f>
      </x:c>
      <x:c r="G66" s="40" t="str">
        <x:f>IFERROR(VLOOKUP(B66,'수시평가'!$A$6:$W$105,19,FALSE),"")</x:f>
      </x:c>
      <x:c r="H66" s="42" t="str">
        <x:f>IFERROR(VLOOKUP(B66,'수시평가'!$A$6:$W$105,20,FALSE),"")</x:f>
      </x:c>
      <x:c r="I66" s="38" t="str"/>
      <x:c r="J66" s="41"/>
      <x:c r="K66" s="38" t="str"/>
      <x:c r="L66" s="41"/>
      <x:c r="M66" s="38" t="str"/>
      <x:c r="N66" s="38" t="str"/>
      <x:c r="O66" s="40" t="str">
        <x:f>IF(A66="","",IF(N66="","확인 대기",IF(N66="상","필요",IF(N66="중","검토","불필요"))))</x:f>
      </x:c>
      <x:c r="P66" s="38" t="str"/>
      <x:c r="Q66" s="41"/>
      <x:c r="R66" s="40" t="str">
        <x:f>IF(A66="","",IF(AND(H66&lt;TODAY(),I66&lt;&gt;"완료"),"기한초과",IF(I66&lt;&gt;"완료","진행중",IF(OR(L66="",M66="",N66="",Q66=""),"확인대기",IF(N66="상","추가조치","종결")))))</x:f>
      </x:c>
      <x:c r="S66" s="43" t="str">
        <x:f>IF(OR(A66="",H66="",I66="완료"),"",MAX(0,TODAY()-H66))</x:f>
      </x:c>
      <x:c r="T66" s="38" t="str"/>
    </x:row>
    <x:row r="67" ht="46" customHeight="1">
      <x:c r="A67" s="38" t="str"/>
      <x:c r="B67" s="38" t="str"/>
      <x:c r="C67" s="40" t="str">
        <x:f>IFERROR(VLOOKUP(B67,'수시평가'!$A$6:$W$105,4,FALSE),"")</x:f>
      </x:c>
      <x:c r="D67" s="40" t="str">
        <x:f>IFERROR(VLOOKUP(B67,'수시평가'!$A$6:$W$105,7,FALSE),"")</x:f>
      </x:c>
      <x:c r="E67" s="40" t="str">
        <x:f>IFERROR(VLOOKUP(B67,'수시평가'!$A$6:$W$105,9,FALSE),"")</x:f>
      </x:c>
      <x:c r="F67" s="40" t="str">
        <x:f>IFERROR(VLOOKUP(B67,'수시평가'!$A$6:$W$105,15,FALSE),"")</x:f>
      </x:c>
      <x:c r="G67" s="40" t="str">
        <x:f>IFERROR(VLOOKUP(B67,'수시평가'!$A$6:$W$105,19,FALSE),"")</x:f>
      </x:c>
      <x:c r="H67" s="42" t="str">
        <x:f>IFERROR(VLOOKUP(B67,'수시평가'!$A$6:$W$105,20,FALSE),"")</x:f>
      </x:c>
      <x:c r="I67" s="38" t="str"/>
      <x:c r="J67" s="41"/>
      <x:c r="K67" s="38" t="str"/>
      <x:c r="L67" s="41"/>
      <x:c r="M67" s="38" t="str"/>
      <x:c r="N67" s="38" t="str"/>
      <x:c r="O67" s="40" t="str">
        <x:f>IF(A67="","",IF(N67="","확인 대기",IF(N67="상","필요",IF(N67="중","검토","불필요"))))</x:f>
      </x:c>
      <x:c r="P67" s="38" t="str"/>
      <x:c r="Q67" s="41"/>
      <x:c r="R67" s="40" t="str">
        <x:f>IF(A67="","",IF(AND(H67&lt;TODAY(),I67&lt;&gt;"완료"),"기한초과",IF(I67&lt;&gt;"완료","진행중",IF(OR(L67="",M67="",N67="",Q67=""),"확인대기",IF(N67="상","추가조치","종결")))))</x:f>
      </x:c>
      <x:c r="S67" s="43" t="str">
        <x:f>IF(OR(A67="",H67="",I67="완료"),"",MAX(0,TODAY()-H67))</x:f>
      </x:c>
      <x:c r="T67" s="38" t="str"/>
    </x:row>
    <x:row r="68" ht="46" customHeight="1">
      <x:c r="A68" s="38" t="str"/>
      <x:c r="B68" s="38" t="str"/>
      <x:c r="C68" s="40" t="str">
        <x:f>IFERROR(VLOOKUP(B68,'수시평가'!$A$6:$W$105,4,FALSE),"")</x:f>
      </x:c>
      <x:c r="D68" s="40" t="str">
        <x:f>IFERROR(VLOOKUP(B68,'수시평가'!$A$6:$W$105,7,FALSE),"")</x:f>
      </x:c>
      <x:c r="E68" s="40" t="str">
        <x:f>IFERROR(VLOOKUP(B68,'수시평가'!$A$6:$W$105,9,FALSE),"")</x:f>
      </x:c>
      <x:c r="F68" s="40" t="str">
        <x:f>IFERROR(VLOOKUP(B68,'수시평가'!$A$6:$W$105,15,FALSE),"")</x:f>
      </x:c>
      <x:c r="G68" s="40" t="str">
        <x:f>IFERROR(VLOOKUP(B68,'수시평가'!$A$6:$W$105,19,FALSE),"")</x:f>
      </x:c>
      <x:c r="H68" s="42" t="str">
        <x:f>IFERROR(VLOOKUP(B68,'수시평가'!$A$6:$W$105,20,FALSE),"")</x:f>
      </x:c>
      <x:c r="I68" s="38" t="str"/>
      <x:c r="J68" s="41"/>
      <x:c r="K68" s="38" t="str"/>
      <x:c r="L68" s="41"/>
      <x:c r="M68" s="38" t="str"/>
      <x:c r="N68" s="38" t="str"/>
      <x:c r="O68" s="40" t="str">
        <x:f>IF(A68="","",IF(N68="","확인 대기",IF(N68="상","필요",IF(N68="중","검토","불필요"))))</x:f>
      </x:c>
      <x:c r="P68" s="38" t="str"/>
      <x:c r="Q68" s="41"/>
      <x:c r="R68" s="40" t="str">
        <x:f>IF(A68="","",IF(AND(H68&lt;TODAY(),I68&lt;&gt;"완료"),"기한초과",IF(I68&lt;&gt;"완료","진행중",IF(OR(L68="",M68="",N68="",Q68=""),"확인대기",IF(N68="상","추가조치","종결")))))</x:f>
      </x:c>
      <x:c r="S68" s="43" t="str">
        <x:f>IF(OR(A68="",H68="",I68="완료"),"",MAX(0,TODAY()-H68))</x:f>
      </x:c>
      <x:c r="T68" s="38" t="str"/>
    </x:row>
    <x:row r="69" ht="46" customHeight="1">
      <x:c r="A69" s="38" t="str"/>
      <x:c r="B69" s="38" t="str"/>
      <x:c r="C69" s="40" t="str">
        <x:f>IFERROR(VLOOKUP(B69,'수시평가'!$A$6:$W$105,4,FALSE),"")</x:f>
      </x:c>
      <x:c r="D69" s="40" t="str">
        <x:f>IFERROR(VLOOKUP(B69,'수시평가'!$A$6:$W$105,7,FALSE),"")</x:f>
      </x:c>
      <x:c r="E69" s="40" t="str">
        <x:f>IFERROR(VLOOKUP(B69,'수시평가'!$A$6:$W$105,9,FALSE),"")</x:f>
      </x:c>
      <x:c r="F69" s="40" t="str">
        <x:f>IFERROR(VLOOKUP(B69,'수시평가'!$A$6:$W$105,15,FALSE),"")</x:f>
      </x:c>
      <x:c r="G69" s="40" t="str">
        <x:f>IFERROR(VLOOKUP(B69,'수시평가'!$A$6:$W$105,19,FALSE),"")</x:f>
      </x:c>
      <x:c r="H69" s="42" t="str">
        <x:f>IFERROR(VLOOKUP(B69,'수시평가'!$A$6:$W$105,20,FALSE),"")</x:f>
      </x:c>
      <x:c r="I69" s="38" t="str"/>
      <x:c r="J69" s="41"/>
      <x:c r="K69" s="38" t="str"/>
      <x:c r="L69" s="41"/>
      <x:c r="M69" s="38" t="str"/>
      <x:c r="N69" s="38" t="str"/>
      <x:c r="O69" s="40" t="str">
        <x:f>IF(A69="","",IF(N69="","확인 대기",IF(N69="상","필요",IF(N69="중","검토","불필요"))))</x:f>
      </x:c>
      <x:c r="P69" s="38" t="str"/>
      <x:c r="Q69" s="41"/>
      <x:c r="R69" s="40" t="str">
        <x:f>IF(A69="","",IF(AND(H69&lt;TODAY(),I69&lt;&gt;"완료"),"기한초과",IF(I69&lt;&gt;"완료","진행중",IF(OR(L69="",M69="",N69="",Q69=""),"확인대기",IF(N69="상","추가조치","종결")))))</x:f>
      </x:c>
      <x:c r="S69" s="43" t="str">
        <x:f>IF(OR(A69="",H69="",I69="완료"),"",MAX(0,TODAY()-H69))</x:f>
      </x:c>
      <x:c r="T69" s="38" t="str"/>
    </x:row>
    <x:row r="70" ht="46" customHeight="1">
      <x:c r="A70" s="38" t="str"/>
      <x:c r="B70" s="38" t="str"/>
      <x:c r="C70" s="40" t="str">
        <x:f>IFERROR(VLOOKUP(B70,'수시평가'!$A$6:$W$105,4,FALSE),"")</x:f>
      </x:c>
      <x:c r="D70" s="40" t="str">
        <x:f>IFERROR(VLOOKUP(B70,'수시평가'!$A$6:$W$105,7,FALSE),"")</x:f>
      </x:c>
      <x:c r="E70" s="40" t="str">
        <x:f>IFERROR(VLOOKUP(B70,'수시평가'!$A$6:$W$105,9,FALSE),"")</x:f>
      </x:c>
      <x:c r="F70" s="40" t="str">
        <x:f>IFERROR(VLOOKUP(B70,'수시평가'!$A$6:$W$105,15,FALSE),"")</x:f>
      </x:c>
      <x:c r="G70" s="40" t="str">
        <x:f>IFERROR(VLOOKUP(B70,'수시평가'!$A$6:$W$105,19,FALSE),"")</x:f>
      </x:c>
      <x:c r="H70" s="42" t="str">
        <x:f>IFERROR(VLOOKUP(B70,'수시평가'!$A$6:$W$105,20,FALSE),"")</x:f>
      </x:c>
      <x:c r="I70" s="38" t="str"/>
      <x:c r="J70" s="41"/>
      <x:c r="K70" s="38" t="str"/>
      <x:c r="L70" s="41"/>
      <x:c r="M70" s="38" t="str"/>
      <x:c r="N70" s="38" t="str"/>
      <x:c r="O70" s="40" t="str">
        <x:f>IF(A70="","",IF(N70="","확인 대기",IF(N70="상","필요",IF(N70="중","검토","불필요"))))</x:f>
      </x:c>
      <x:c r="P70" s="38" t="str"/>
      <x:c r="Q70" s="41"/>
      <x:c r="R70" s="40" t="str">
        <x:f>IF(A70="","",IF(AND(H70&lt;TODAY(),I70&lt;&gt;"완료"),"기한초과",IF(I70&lt;&gt;"완료","진행중",IF(OR(L70="",M70="",N70="",Q70=""),"확인대기",IF(N70="상","추가조치","종결")))))</x:f>
      </x:c>
      <x:c r="S70" s="43" t="str">
        <x:f>IF(OR(A70="",H70="",I70="완료"),"",MAX(0,TODAY()-H70))</x:f>
      </x:c>
      <x:c r="T70" s="38" t="str"/>
    </x:row>
    <x:row r="71" ht="46" customHeight="1">
      <x:c r="A71" s="38" t="str"/>
      <x:c r="B71" s="38" t="str"/>
      <x:c r="C71" s="40" t="str">
        <x:f>IFERROR(VLOOKUP(B71,'수시평가'!$A$6:$W$105,4,FALSE),"")</x:f>
      </x:c>
      <x:c r="D71" s="40" t="str">
        <x:f>IFERROR(VLOOKUP(B71,'수시평가'!$A$6:$W$105,7,FALSE),"")</x:f>
      </x:c>
      <x:c r="E71" s="40" t="str">
        <x:f>IFERROR(VLOOKUP(B71,'수시평가'!$A$6:$W$105,9,FALSE),"")</x:f>
      </x:c>
      <x:c r="F71" s="40" t="str">
        <x:f>IFERROR(VLOOKUP(B71,'수시평가'!$A$6:$W$105,15,FALSE),"")</x:f>
      </x:c>
      <x:c r="G71" s="40" t="str">
        <x:f>IFERROR(VLOOKUP(B71,'수시평가'!$A$6:$W$105,19,FALSE),"")</x:f>
      </x:c>
      <x:c r="H71" s="42" t="str">
        <x:f>IFERROR(VLOOKUP(B71,'수시평가'!$A$6:$W$105,20,FALSE),"")</x:f>
      </x:c>
      <x:c r="I71" s="38" t="str"/>
      <x:c r="J71" s="41"/>
      <x:c r="K71" s="38" t="str"/>
      <x:c r="L71" s="41"/>
      <x:c r="M71" s="38" t="str"/>
      <x:c r="N71" s="38" t="str"/>
      <x:c r="O71" s="40" t="str">
        <x:f>IF(A71="","",IF(N71="","확인 대기",IF(N71="상","필요",IF(N71="중","검토","불필요"))))</x:f>
      </x:c>
      <x:c r="P71" s="38" t="str"/>
      <x:c r="Q71" s="41"/>
      <x:c r="R71" s="40" t="str">
        <x:f>IF(A71="","",IF(AND(H71&lt;TODAY(),I71&lt;&gt;"완료"),"기한초과",IF(I71&lt;&gt;"완료","진행중",IF(OR(L71="",M71="",N71="",Q71=""),"확인대기",IF(N71="상","추가조치","종결")))))</x:f>
      </x:c>
      <x:c r="S71" s="43" t="str">
        <x:f>IF(OR(A71="",H71="",I71="완료"),"",MAX(0,TODAY()-H71))</x:f>
      </x:c>
      <x:c r="T71" s="38" t="str"/>
    </x:row>
    <x:row r="72" ht="46" customHeight="1">
      <x:c r="A72" s="38" t="str"/>
      <x:c r="B72" s="38" t="str"/>
      <x:c r="C72" s="40" t="str">
        <x:f>IFERROR(VLOOKUP(B72,'수시평가'!$A$6:$W$105,4,FALSE),"")</x:f>
      </x:c>
      <x:c r="D72" s="40" t="str">
        <x:f>IFERROR(VLOOKUP(B72,'수시평가'!$A$6:$W$105,7,FALSE),"")</x:f>
      </x:c>
      <x:c r="E72" s="40" t="str">
        <x:f>IFERROR(VLOOKUP(B72,'수시평가'!$A$6:$W$105,9,FALSE),"")</x:f>
      </x:c>
      <x:c r="F72" s="40" t="str">
        <x:f>IFERROR(VLOOKUP(B72,'수시평가'!$A$6:$W$105,15,FALSE),"")</x:f>
      </x:c>
      <x:c r="G72" s="40" t="str">
        <x:f>IFERROR(VLOOKUP(B72,'수시평가'!$A$6:$W$105,19,FALSE),"")</x:f>
      </x:c>
      <x:c r="H72" s="42" t="str">
        <x:f>IFERROR(VLOOKUP(B72,'수시평가'!$A$6:$W$105,20,FALSE),"")</x:f>
      </x:c>
      <x:c r="I72" s="38" t="str"/>
      <x:c r="J72" s="41"/>
      <x:c r="K72" s="38" t="str"/>
      <x:c r="L72" s="41"/>
      <x:c r="M72" s="38" t="str"/>
      <x:c r="N72" s="38" t="str"/>
      <x:c r="O72" s="40" t="str">
        <x:f>IF(A72="","",IF(N72="","확인 대기",IF(N72="상","필요",IF(N72="중","검토","불필요"))))</x:f>
      </x:c>
      <x:c r="P72" s="38" t="str"/>
      <x:c r="Q72" s="41"/>
      <x:c r="R72" s="40" t="str">
        <x:f>IF(A72="","",IF(AND(H72&lt;TODAY(),I72&lt;&gt;"완료"),"기한초과",IF(I72&lt;&gt;"완료","진행중",IF(OR(L72="",M72="",N72="",Q72=""),"확인대기",IF(N72="상","추가조치","종결")))))</x:f>
      </x:c>
      <x:c r="S72" s="43" t="str">
        <x:f>IF(OR(A72="",H72="",I72="완료"),"",MAX(0,TODAY()-H72))</x:f>
      </x:c>
      <x:c r="T72" s="38" t="str"/>
    </x:row>
    <x:row r="73" ht="46" customHeight="1">
      <x:c r="A73" s="38" t="str"/>
      <x:c r="B73" s="38" t="str"/>
      <x:c r="C73" s="40" t="str">
        <x:f>IFERROR(VLOOKUP(B73,'수시평가'!$A$6:$W$105,4,FALSE),"")</x:f>
      </x:c>
      <x:c r="D73" s="40" t="str">
        <x:f>IFERROR(VLOOKUP(B73,'수시평가'!$A$6:$W$105,7,FALSE),"")</x:f>
      </x:c>
      <x:c r="E73" s="40" t="str">
        <x:f>IFERROR(VLOOKUP(B73,'수시평가'!$A$6:$W$105,9,FALSE),"")</x:f>
      </x:c>
      <x:c r="F73" s="40" t="str">
        <x:f>IFERROR(VLOOKUP(B73,'수시평가'!$A$6:$W$105,15,FALSE),"")</x:f>
      </x:c>
      <x:c r="G73" s="40" t="str">
        <x:f>IFERROR(VLOOKUP(B73,'수시평가'!$A$6:$W$105,19,FALSE),"")</x:f>
      </x:c>
      <x:c r="H73" s="42" t="str">
        <x:f>IFERROR(VLOOKUP(B73,'수시평가'!$A$6:$W$105,20,FALSE),"")</x:f>
      </x:c>
      <x:c r="I73" s="38" t="str"/>
      <x:c r="J73" s="41"/>
      <x:c r="K73" s="38" t="str"/>
      <x:c r="L73" s="41"/>
      <x:c r="M73" s="38" t="str"/>
      <x:c r="N73" s="38" t="str"/>
      <x:c r="O73" s="40" t="str">
        <x:f>IF(A73="","",IF(N73="","확인 대기",IF(N73="상","필요",IF(N73="중","검토","불필요"))))</x:f>
      </x:c>
      <x:c r="P73" s="38" t="str"/>
      <x:c r="Q73" s="41"/>
      <x:c r="R73" s="40" t="str">
        <x:f>IF(A73="","",IF(AND(H73&lt;TODAY(),I73&lt;&gt;"완료"),"기한초과",IF(I73&lt;&gt;"완료","진행중",IF(OR(L73="",M73="",N73="",Q73=""),"확인대기",IF(N73="상","추가조치","종결")))))</x:f>
      </x:c>
      <x:c r="S73" s="43" t="str">
        <x:f>IF(OR(A73="",H73="",I73="완료"),"",MAX(0,TODAY()-H73))</x:f>
      </x:c>
      <x:c r="T73" s="38" t="str"/>
    </x:row>
    <x:row r="74" ht="46" customHeight="1">
      <x:c r="A74" s="38" t="str"/>
      <x:c r="B74" s="38" t="str"/>
      <x:c r="C74" s="40" t="str">
        <x:f>IFERROR(VLOOKUP(B74,'수시평가'!$A$6:$W$105,4,FALSE),"")</x:f>
      </x:c>
      <x:c r="D74" s="40" t="str">
        <x:f>IFERROR(VLOOKUP(B74,'수시평가'!$A$6:$W$105,7,FALSE),"")</x:f>
      </x:c>
      <x:c r="E74" s="40" t="str">
        <x:f>IFERROR(VLOOKUP(B74,'수시평가'!$A$6:$W$105,9,FALSE),"")</x:f>
      </x:c>
      <x:c r="F74" s="40" t="str">
        <x:f>IFERROR(VLOOKUP(B74,'수시평가'!$A$6:$W$105,15,FALSE),"")</x:f>
      </x:c>
      <x:c r="G74" s="40" t="str">
        <x:f>IFERROR(VLOOKUP(B74,'수시평가'!$A$6:$W$105,19,FALSE),"")</x:f>
      </x:c>
      <x:c r="H74" s="42" t="str">
        <x:f>IFERROR(VLOOKUP(B74,'수시평가'!$A$6:$W$105,20,FALSE),"")</x:f>
      </x:c>
      <x:c r="I74" s="38" t="str"/>
      <x:c r="J74" s="41"/>
      <x:c r="K74" s="38" t="str"/>
      <x:c r="L74" s="41"/>
      <x:c r="M74" s="38" t="str"/>
      <x:c r="N74" s="38" t="str"/>
      <x:c r="O74" s="40" t="str">
        <x:f>IF(A74="","",IF(N74="","확인 대기",IF(N74="상","필요",IF(N74="중","검토","불필요"))))</x:f>
      </x:c>
      <x:c r="P74" s="38" t="str"/>
      <x:c r="Q74" s="41"/>
      <x:c r="R74" s="40" t="str">
        <x:f>IF(A74="","",IF(AND(H74&lt;TODAY(),I74&lt;&gt;"완료"),"기한초과",IF(I74&lt;&gt;"완료","진행중",IF(OR(L74="",M74="",N74="",Q74=""),"확인대기",IF(N74="상","추가조치","종결")))))</x:f>
      </x:c>
      <x:c r="S74" s="43" t="str">
        <x:f>IF(OR(A74="",H74="",I74="완료"),"",MAX(0,TODAY()-H74))</x:f>
      </x:c>
      <x:c r="T74" s="38" t="str"/>
    </x:row>
    <x:row r="75" ht="46" customHeight="1">
      <x:c r="A75" s="38" t="str"/>
      <x:c r="B75" s="38" t="str"/>
      <x:c r="C75" s="40" t="str">
        <x:f>IFERROR(VLOOKUP(B75,'수시평가'!$A$6:$W$105,4,FALSE),"")</x:f>
      </x:c>
      <x:c r="D75" s="40" t="str">
        <x:f>IFERROR(VLOOKUP(B75,'수시평가'!$A$6:$W$105,7,FALSE),"")</x:f>
      </x:c>
      <x:c r="E75" s="40" t="str">
        <x:f>IFERROR(VLOOKUP(B75,'수시평가'!$A$6:$W$105,9,FALSE),"")</x:f>
      </x:c>
      <x:c r="F75" s="40" t="str">
        <x:f>IFERROR(VLOOKUP(B75,'수시평가'!$A$6:$W$105,15,FALSE),"")</x:f>
      </x:c>
      <x:c r="G75" s="40" t="str">
        <x:f>IFERROR(VLOOKUP(B75,'수시평가'!$A$6:$W$105,19,FALSE),"")</x:f>
      </x:c>
      <x:c r="H75" s="42" t="str">
        <x:f>IFERROR(VLOOKUP(B75,'수시평가'!$A$6:$W$105,20,FALSE),"")</x:f>
      </x:c>
      <x:c r="I75" s="38" t="str"/>
      <x:c r="J75" s="41"/>
      <x:c r="K75" s="38" t="str"/>
      <x:c r="L75" s="41"/>
      <x:c r="M75" s="38" t="str"/>
      <x:c r="N75" s="38" t="str"/>
      <x:c r="O75" s="40" t="str">
        <x:f>IF(A75="","",IF(N75="","확인 대기",IF(N75="상","필요",IF(N75="중","검토","불필요"))))</x:f>
      </x:c>
      <x:c r="P75" s="38" t="str"/>
      <x:c r="Q75" s="41"/>
      <x:c r="R75" s="40" t="str">
        <x:f>IF(A75="","",IF(AND(H75&lt;TODAY(),I75&lt;&gt;"완료"),"기한초과",IF(I75&lt;&gt;"완료","진행중",IF(OR(L75="",M75="",N75="",Q75=""),"확인대기",IF(N75="상","추가조치","종결")))))</x:f>
      </x:c>
      <x:c r="S75" s="43" t="str">
        <x:f>IF(OR(A75="",H75="",I75="완료"),"",MAX(0,TODAY()-H75))</x:f>
      </x:c>
      <x:c r="T75" s="38" t="str"/>
    </x:row>
    <x:row r="76" ht="46" customHeight="1">
      <x:c r="A76" s="38" t="str"/>
      <x:c r="B76" s="38" t="str"/>
      <x:c r="C76" s="40" t="str">
        <x:f>IFERROR(VLOOKUP(B76,'수시평가'!$A$6:$W$105,4,FALSE),"")</x:f>
      </x:c>
      <x:c r="D76" s="40" t="str">
        <x:f>IFERROR(VLOOKUP(B76,'수시평가'!$A$6:$W$105,7,FALSE),"")</x:f>
      </x:c>
      <x:c r="E76" s="40" t="str">
        <x:f>IFERROR(VLOOKUP(B76,'수시평가'!$A$6:$W$105,9,FALSE),"")</x:f>
      </x:c>
      <x:c r="F76" s="40" t="str">
        <x:f>IFERROR(VLOOKUP(B76,'수시평가'!$A$6:$W$105,15,FALSE),"")</x:f>
      </x:c>
      <x:c r="G76" s="40" t="str">
        <x:f>IFERROR(VLOOKUP(B76,'수시평가'!$A$6:$W$105,19,FALSE),"")</x:f>
      </x:c>
      <x:c r="H76" s="42" t="str">
        <x:f>IFERROR(VLOOKUP(B76,'수시평가'!$A$6:$W$105,20,FALSE),"")</x:f>
      </x:c>
      <x:c r="I76" s="38" t="str"/>
      <x:c r="J76" s="41"/>
      <x:c r="K76" s="38" t="str"/>
      <x:c r="L76" s="41"/>
      <x:c r="M76" s="38" t="str"/>
      <x:c r="N76" s="38" t="str"/>
      <x:c r="O76" s="40" t="str">
        <x:f>IF(A76="","",IF(N76="","확인 대기",IF(N76="상","필요",IF(N76="중","검토","불필요"))))</x:f>
      </x:c>
      <x:c r="P76" s="38" t="str"/>
      <x:c r="Q76" s="41"/>
      <x:c r="R76" s="40" t="str">
        <x:f>IF(A76="","",IF(AND(H76&lt;TODAY(),I76&lt;&gt;"완료"),"기한초과",IF(I76&lt;&gt;"완료","진행중",IF(OR(L76="",M76="",N76="",Q76=""),"확인대기",IF(N76="상","추가조치","종결")))))</x:f>
      </x:c>
      <x:c r="S76" s="43" t="str">
        <x:f>IF(OR(A76="",H76="",I76="완료"),"",MAX(0,TODAY()-H76))</x:f>
      </x:c>
      <x:c r="T76" s="38" t="str"/>
    </x:row>
    <x:row r="77" ht="46" customHeight="1">
      <x:c r="A77" s="38" t="str"/>
      <x:c r="B77" s="38" t="str"/>
      <x:c r="C77" s="40" t="str">
        <x:f>IFERROR(VLOOKUP(B77,'수시평가'!$A$6:$W$105,4,FALSE),"")</x:f>
      </x:c>
      <x:c r="D77" s="40" t="str">
        <x:f>IFERROR(VLOOKUP(B77,'수시평가'!$A$6:$W$105,7,FALSE),"")</x:f>
      </x:c>
      <x:c r="E77" s="40" t="str">
        <x:f>IFERROR(VLOOKUP(B77,'수시평가'!$A$6:$W$105,9,FALSE),"")</x:f>
      </x:c>
      <x:c r="F77" s="40" t="str">
        <x:f>IFERROR(VLOOKUP(B77,'수시평가'!$A$6:$W$105,15,FALSE),"")</x:f>
      </x:c>
      <x:c r="G77" s="40" t="str">
        <x:f>IFERROR(VLOOKUP(B77,'수시평가'!$A$6:$W$105,19,FALSE),"")</x:f>
      </x:c>
      <x:c r="H77" s="42" t="str">
        <x:f>IFERROR(VLOOKUP(B77,'수시평가'!$A$6:$W$105,20,FALSE),"")</x:f>
      </x:c>
      <x:c r="I77" s="38" t="str"/>
      <x:c r="J77" s="41"/>
      <x:c r="K77" s="38" t="str"/>
      <x:c r="L77" s="41"/>
      <x:c r="M77" s="38" t="str"/>
      <x:c r="N77" s="38" t="str"/>
      <x:c r="O77" s="40" t="str">
        <x:f>IF(A77="","",IF(N77="","확인 대기",IF(N77="상","필요",IF(N77="중","검토","불필요"))))</x:f>
      </x:c>
      <x:c r="P77" s="38" t="str"/>
      <x:c r="Q77" s="41"/>
      <x:c r="R77" s="40" t="str">
        <x:f>IF(A77="","",IF(AND(H77&lt;TODAY(),I77&lt;&gt;"완료"),"기한초과",IF(I77&lt;&gt;"완료","진행중",IF(OR(L77="",M77="",N77="",Q77=""),"확인대기",IF(N77="상","추가조치","종결")))))</x:f>
      </x:c>
      <x:c r="S77" s="43" t="str">
        <x:f>IF(OR(A77="",H77="",I77="완료"),"",MAX(0,TODAY()-H77))</x:f>
      </x:c>
      <x:c r="T77" s="38" t="str"/>
    </x:row>
    <x:row r="78" ht="46" customHeight="1">
      <x:c r="A78" s="38" t="str"/>
      <x:c r="B78" s="38" t="str"/>
      <x:c r="C78" s="40" t="str">
        <x:f>IFERROR(VLOOKUP(B78,'수시평가'!$A$6:$W$105,4,FALSE),"")</x:f>
      </x:c>
      <x:c r="D78" s="40" t="str">
        <x:f>IFERROR(VLOOKUP(B78,'수시평가'!$A$6:$W$105,7,FALSE),"")</x:f>
      </x:c>
      <x:c r="E78" s="40" t="str">
        <x:f>IFERROR(VLOOKUP(B78,'수시평가'!$A$6:$W$105,9,FALSE),"")</x:f>
      </x:c>
      <x:c r="F78" s="40" t="str">
        <x:f>IFERROR(VLOOKUP(B78,'수시평가'!$A$6:$W$105,15,FALSE),"")</x:f>
      </x:c>
      <x:c r="G78" s="40" t="str">
        <x:f>IFERROR(VLOOKUP(B78,'수시평가'!$A$6:$W$105,19,FALSE),"")</x:f>
      </x:c>
      <x:c r="H78" s="42" t="str">
        <x:f>IFERROR(VLOOKUP(B78,'수시평가'!$A$6:$W$105,20,FALSE),"")</x:f>
      </x:c>
      <x:c r="I78" s="38" t="str"/>
      <x:c r="J78" s="41"/>
      <x:c r="K78" s="38" t="str"/>
      <x:c r="L78" s="41"/>
      <x:c r="M78" s="38" t="str"/>
      <x:c r="N78" s="38" t="str"/>
      <x:c r="O78" s="40" t="str">
        <x:f>IF(A78="","",IF(N78="","확인 대기",IF(N78="상","필요",IF(N78="중","검토","불필요"))))</x:f>
      </x:c>
      <x:c r="P78" s="38" t="str"/>
      <x:c r="Q78" s="41"/>
      <x:c r="R78" s="40" t="str">
        <x:f>IF(A78="","",IF(AND(H78&lt;TODAY(),I78&lt;&gt;"완료"),"기한초과",IF(I78&lt;&gt;"완료","진행중",IF(OR(L78="",M78="",N78="",Q78=""),"확인대기",IF(N78="상","추가조치","종결")))))</x:f>
      </x:c>
      <x:c r="S78" s="43" t="str">
        <x:f>IF(OR(A78="",H78="",I78="완료"),"",MAX(0,TODAY()-H78))</x:f>
      </x:c>
      <x:c r="T78" s="38" t="str"/>
    </x:row>
    <x:row r="79" ht="46" customHeight="1">
      <x:c r="A79" s="38" t="str"/>
      <x:c r="B79" s="38" t="str"/>
      <x:c r="C79" s="40" t="str">
        <x:f>IFERROR(VLOOKUP(B79,'수시평가'!$A$6:$W$105,4,FALSE),"")</x:f>
      </x:c>
      <x:c r="D79" s="40" t="str">
        <x:f>IFERROR(VLOOKUP(B79,'수시평가'!$A$6:$W$105,7,FALSE),"")</x:f>
      </x:c>
      <x:c r="E79" s="40" t="str">
        <x:f>IFERROR(VLOOKUP(B79,'수시평가'!$A$6:$W$105,9,FALSE),"")</x:f>
      </x:c>
      <x:c r="F79" s="40" t="str">
        <x:f>IFERROR(VLOOKUP(B79,'수시평가'!$A$6:$W$105,15,FALSE),"")</x:f>
      </x:c>
      <x:c r="G79" s="40" t="str">
        <x:f>IFERROR(VLOOKUP(B79,'수시평가'!$A$6:$W$105,19,FALSE),"")</x:f>
      </x:c>
      <x:c r="H79" s="42" t="str">
        <x:f>IFERROR(VLOOKUP(B79,'수시평가'!$A$6:$W$105,20,FALSE),"")</x:f>
      </x:c>
      <x:c r="I79" s="38" t="str"/>
      <x:c r="J79" s="41"/>
      <x:c r="K79" s="38" t="str"/>
      <x:c r="L79" s="41"/>
      <x:c r="M79" s="38" t="str"/>
      <x:c r="N79" s="38" t="str"/>
      <x:c r="O79" s="40" t="str">
        <x:f>IF(A79="","",IF(N79="","확인 대기",IF(N79="상","필요",IF(N79="중","검토","불필요"))))</x:f>
      </x:c>
      <x:c r="P79" s="38" t="str"/>
      <x:c r="Q79" s="41"/>
      <x:c r="R79" s="40" t="str">
        <x:f>IF(A79="","",IF(AND(H79&lt;TODAY(),I79&lt;&gt;"완료"),"기한초과",IF(I79&lt;&gt;"완료","진행중",IF(OR(L79="",M79="",N79="",Q79=""),"확인대기",IF(N79="상","추가조치","종결")))))</x:f>
      </x:c>
      <x:c r="S79" s="43" t="str">
        <x:f>IF(OR(A79="",H79="",I79="완료"),"",MAX(0,TODAY()-H79))</x:f>
      </x:c>
      <x:c r="T79" s="38" t="str"/>
    </x:row>
    <x:row r="80" ht="46" customHeight="1">
      <x:c r="A80" s="38" t="str"/>
      <x:c r="B80" s="38" t="str"/>
      <x:c r="C80" s="40" t="str">
        <x:f>IFERROR(VLOOKUP(B80,'수시평가'!$A$6:$W$105,4,FALSE),"")</x:f>
      </x:c>
      <x:c r="D80" s="40" t="str">
        <x:f>IFERROR(VLOOKUP(B80,'수시평가'!$A$6:$W$105,7,FALSE),"")</x:f>
      </x:c>
      <x:c r="E80" s="40" t="str">
        <x:f>IFERROR(VLOOKUP(B80,'수시평가'!$A$6:$W$105,9,FALSE),"")</x:f>
      </x:c>
      <x:c r="F80" s="40" t="str">
        <x:f>IFERROR(VLOOKUP(B80,'수시평가'!$A$6:$W$105,15,FALSE),"")</x:f>
      </x:c>
      <x:c r="G80" s="40" t="str">
        <x:f>IFERROR(VLOOKUP(B80,'수시평가'!$A$6:$W$105,19,FALSE),"")</x:f>
      </x:c>
      <x:c r="H80" s="42" t="str">
        <x:f>IFERROR(VLOOKUP(B80,'수시평가'!$A$6:$W$105,20,FALSE),"")</x:f>
      </x:c>
      <x:c r="I80" s="38" t="str"/>
      <x:c r="J80" s="41"/>
      <x:c r="K80" s="38" t="str"/>
      <x:c r="L80" s="41"/>
      <x:c r="M80" s="38" t="str"/>
      <x:c r="N80" s="38" t="str"/>
      <x:c r="O80" s="40" t="str">
        <x:f>IF(A80="","",IF(N80="","확인 대기",IF(N80="상","필요",IF(N80="중","검토","불필요"))))</x:f>
      </x:c>
      <x:c r="P80" s="38" t="str"/>
      <x:c r="Q80" s="41"/>
      <x:c r="R80" s="40" t="str">
        <x:f>IF(A80="","",IF(AND(H80&lt;TODAY(),I80&lt;&gt;"완료"),"기한초과",IF(I80&lt;&gt;"완료","진행중",IF(OR(L80="",M80="",N80="",Q80=""),"확인대기",IF(N80="상","추가조치","종결")))))</x:f>
      </x:c>
      <x:c r="S80" s="43" t="str">
        <x:f>IF(OR(A80="",H80="",I80="완료"),"",MAX(0,TODAY()-H80))</x:f>
      </x:c>
      <x:c r="T80" s="38" t="str"/>
    </x:row>
    <x:row r="81" ht="46" customHeight="1">
      <x:c r="A81" s="38" t="str"/>
      <x:c r="B81" s="38" t="str"/>
      <x:c r="C81" s="40" t="str">
        <x:f>IFERROR(VLOOKUP(B81,'수시평가'!$A$6:$W$105,4,FALSE),"")</x:f>
      </x:c>
      <x:c r="D81" s="40" t="str">
        <x:f>IFERROR(VLOOKUP(B81,'수시평가'!$A$6:$W$105,7,FALSE),"")</x:f>
      </x:c>
      <x:c r="E81" s="40" t="str">
        <x:f>IFERROR(VLOOKUP(B81,'수시평가'!$A$6:$W$105,9,FALSE),"")</x:f>
      </x:c>
      <x:c r="F81" s="40" t="str">
        <x:f>IFERROR(VLOOKUP(B81,'수시평가'!$A$6:$W$105,15,FALSE),"")</x:f>
      </x:c>
      <x:c r="G81" s="40" t="str">
        <x:f>IFERROR(VLOOKUP(B81,'수시평가'!$A$6:$W$105,19,FALSE),"")</x:f>
      </x:c>
      <x:c r="H81" s="42" t="str">
        <x:f>IFERROR(VLOOKUP(B81,'수시평가'!$A$6:$W$105,20,FALSE),"")</x:f>
      </x:c>
      <x:c r="I81" s="38" t="str"/>
      <x:c r="J81" s="41"/>
      <x:c r="K81" s="38" t="str"/>
      <x:c r="L81" s="41"/>
      <x:c r="M81" s="38" t="str"/>
      <x:c r="N81" s="38" t="str"/>
      <x:c r="O81" s="40" t="str">
        <x:f>IF(A81="","",IF(N81="","확인 대기",IF(N81="상","필요",IF(N81="중","검토","불필요"))))</x:f>
      </x:c>
      <x:c r="P81" s="38" t="str"/>
      <x:c r="Q81" s="41"/>
      <x:c r="R81" s="40" t="str">
        <x:f>IF(A81="","",IF(AND(H81&lt;TODAY(),I81&lt;&gt;"완료"),"기한초과",IF(I81&lt;&gt;"완료","진행중",IF(OR(L81="",M81="",N81="",Q81=""),"확인대기",IF(N81="상","추가조치","종결")))))</x:f>
      </x:c>
      <x:c r="S81" s="43" t="str">
        <x:f>IF(OR(A81="",H81="",I81="완료"),"",MAX(0,TODAY()-H81))</x:f>
      </x:c>
      <x:c r="T81" s="38" t="str"/>
    </x:row>
    <x:row r="82" ht="46" customHeight="1">
      <x:c r="A82" s="38" t="str"/>
      <x:c r="B82" s="38" t="str"/>
      <x:c r="C82" s="40" t="str">
        <x:f>IFERROR(VLOOKUP(B82,'수시평가'!$A$6:$W$105,4,FALSE),"")</x:f>
      </x:c>
      <x:c r="D82" s="40" t="str">
        <x:f>IFERROR(VLOOKUP(B82,'수시평가'!$A$6:$W$105,7,FALSE),"")</x:f>
      </x:c>
      <x:c r="E82" s="40" t="str">
        <x:f>IFERROR(VLOOKUP(B82,'수시평가'!$A$6:$W$105,9,FALSE),"")</x:f>
      </x:c>
      <x:c r="F82" s="40" t="str">
        <x:f>IFERROR(VLOOKUP(B82,'수시평가'!$A$6:$W$105,15,FALSE),"")</x:f>
      </x:c>
      <x:c r="G82" s="40" t="str">
        <x:f>IFERROR(VLOOKUP(B82,'수시평가'!$A$6:$W$105,19,FALSE),"")</x:f>
      </x:c>
      <x:c r="H82" s="42" t="str">
        <x:f>IFERROR(VLOOKUP(B82,'수시평가'!$A$6:$W$105,20,FALSE),"")</x:f>
      </x:c>
      <x:c r="I82" s="38" t="str"/>
      <x:c r="J82" s="41"/>
      <x:c r="K82" s="38" t="str"/>
      <x:c r="L82" s="41"/>
      <x:c r="M82" s="38" t="str"/>
      <x:c r="N82" s="38" t="str"/>
      <x:c r="O82" s="40" t="str">
        <x:f>IF(A82="","",IF(N82="","확인 대기",IF(N82="상","필요",IF(N82="중","검토","불필요"))))</x:f>
      </x:c>
      <x:c r="P82" s="38" t="str"/>
      <x:c r="Q82" s="41"/>
      <x:c r="R82" s="40" t="str">
        <x:f>IF(A82="","",IF(AND(H82&lt;TODAY(),I82&lt;&gt;"완료"),"기한초과",IF(I82&lt;&gt;"완료","진행중",IF(OR(L82="",M82="",N82="",Q82=""),"확인대기",IF(N82="상","추가조치","종결")))))</x:f>
      </x:c>
      <x:c r="S82" s="43" t="str">
        <x:f>IF(OR(A82="",H82="",I82="완료"),"",MAX(0,TODAY()-H82))</x:f>
      </x:c>
      <x:c r="T82" s="38" t="str"/>
    </x:row>
    <x:row r="83" ht="46" customHeight="1">
      <x:c r="A83" s="38" t="str"/>
      <x:c r="B83" s="38" t="str"/>
      <x:c r="C83" s="40" t="str">
        <x:f>IFERROR(VLOOKUP(B83,'수시평가'!$A$6:$W$105,4,FALSE),"")</x:f>
      </x:c>
      <x:c r="D83" s="40" t="str">
        <x:f>IFERROR(VLOOKUP(B83,'수시평가'!$A$6:$W$105,7,FALSE),"")</x:f>
      </x:c>
      <x:c r="E83" s="40" t="str">
        <x:f>IFERROR(VLOOKUP(B83,'수시평가'!$A$6:$W$105,9,FALSE),"")</x:f>
      </x:c>
      <x:c r="F83" s="40" t="str">
        <x:f>IFERROR(VLOOKUP(B83,'수시평가'!$A$6:$W$105,15,FALSE),"")</x:f>
      </x:c>
      <x:c r="G83" s="40" t="str">
        <x:f>IFERROR(VLOOKUP(B83,'수시평가'!$A$6:$W$105,19,FALSE),"")</x:f>
      </x:c>
      <x:c r="H83" s="42" t="str">
        <x:f>IFERROR(VLOOKUP(B83,'수시평가'!$A$6:$W$105,20,FALSE),"")</x:f>
      </x:c>
      <x:c r="I83" s="38" t="str"/>
      <x:c r="J83" s="41"/>
      <x:c r="K83" s="38" t="str"/>
      <x:c r="L83" s="41"/>
      <x:c r="M83" s="38" t="str"/>
      <x:c r="N83" s="38" t="str"/>
      <x:c r="O83" s="40" t="str">
        <x:f>IF(A83="","",IF(N83="","확인 대기",IF(N83="상","필요",IF(N83="중","검토","불필요"))))</x:f>
      </x:c>
      <x:c r="P83" s="38" t="str"/>
      <x:c r="Q83" s="41"/>
      <x:c r="R83" s="40" t="str">
        <x:f>IF(A83="","",IF(AND(H83&lt;TODAY(),I83&lt;&gt;"완료"),"기한초과",IF(I83&lt;&gt;"완료","진행중",IF(OR(L83="",M83="",N83="",Q83=""),"확인대기",IF(N83="상","추가조치","종결")))))</x:f>
      </x:c>
      <x:c r="S83" s="43" t="str">
        <x:f>IF(OR(A83="",H83="",I83="완료"),"",MAX(0,TODAY()-H83))</x:f>
      </x:c>
      <x:c r="T83" s="38" t="str"/>
    </x:row>
    <x:row r="84" ht="46" customHeight="1">
      <x:c r="A84" s="38" t="str"/>
      <x:c r="B84" s="38" t="str"/>
      <x:c r="C84" s="40" t="str">
        <x:f>IFERROR(VLOOKUP(B84,'수시평가'!$A$6:$W$105,4,FALSE),"")</x:f>
      </x:c>
      <x:c r="D84" s="40" t="str">
        <x:f>IFERROR(VLOOKUP(B84,'수시평가'!$A$6:$W$105,7,FALSE),"")</x:f>
      </x:c>
      <x:c r="E84" s="40" t="str">
        <x:f>IFERROR(VLOOKUP(B84,'수시평가'!$A$6:$W$105,9,FALSE),"")</x:f>
      </x:c>
      <x:c r="F84" s="40" t="str">
        <x:f>IFERROR(VLOOKUP(B84,'수시평가'!$A$6:$W$105,15,FALSE),"")</x:f>
      </x:c>
      <x:c r="G84" s="40" t="str">
        <x:f>IFERROR(VLOOKUP(B84,'수시평가'!$A$6:$W$105,19,FALSE),"")</x:f>
      </x:c>
      <x:c r="H84" s="42" t="str">
        <x:f>IFERROR(VLOOKUP(B84,'수시평가'!$A$6:$W$105,20,FALSE),"")</x:f>
      </x:c>
      <x:c r="I84" s="38" t="str"/>
      <x:c r="J84" s="41"/>
      <x:c r="K84" s="38" t="str"/>
      <x:c r="L84" s="41"/>
      <x:c r="M84" s="38" t="str"/>
      <x:c r="N84" s="38" t="str"/>
      <x:c r="O84" s="40" t="str">
        <x:f>IF(A84="","",IF(N84="","확인 대기",IF(N84="상","필요",IF(N84="중","검토","불필요"))))</x:f>
      </x:c>
      <x:c r="P84" s="38" t="str"/>
      <x:c r="Q84" s="41"/>
      <x:c r="R84" s="40" t="str">
        <x:f>IF(A84="","",IF(AND(H84&lt;TODAY(),I84&lt;&gt;"완료"),"기한초과",IF(I84&lt;&gt;"완료","진행중",IF(OR(L84="",M84="",N84="",Q84=""),"확인대기",IF(N84="상","추가조치","종결")))))</x:f>
      </x:c>
      <x:c r="S84" s="43" t="str">
        <x:f>IF(OR(A84="",H84="",I84="완료"),"",MAX(0,TODAY()-H84))</x:f>
      </x:c>
      <x:c r="T84" s="38" t="str"/>
    </x:row>
    <x:row r="85" ht="46" customHeight="1">
      <x:c r="A85" s="38" t="str"/>
      <x:c r="B85" s="38" t="str"/>
      <x:c r="C85" s="40" t="str">
        <x:f>IFERROR(VLOOKUP(B85,'수시평가'!$A$6:$W$105,4,FALSE),"")</x:f>
      </x:c>
      <x:c r="D85" s="40" t="str">
        <x:f>IFERROR(VLOOKUP(B85,'수시평가'!$A$6:$W$105,7,FALSE),"")</x:f>
      </x:c>
      <x:c r="E85" s="40" t="str">
        <x:f>IFERROR(VLOOKUP(B85,'수시평가'!$A$6:$W$105,9,FALSE),"")</x:f>
      </x:c>
      <x:c r="F85" s="40" t="str">
        <x:f>IFERROR(VLOOKUP(B85,'수시평가'!$A$6:$W$105,15,FALSE),"")</x:f>
      </x:c>
      <x:c r="G85" s="40" t="str">
        <x:f>IFERROR(VLOOKUP(B85,'수시평가'!$A$6:$W$105,19,FALSE),"")</x:f>
      </x:c>
      <x:c r="H85" s="42" t="str">
        <x:f>IFERROR(VLOOKUP(B85,'수시평가'!$A$6:$W$105,20,FALSE),"")</x:f>
      </x:c>
      <x:c r="I85" s="38" t="str"/>
      <x:c r="J85" s="41"/>
      <x:c r="K85" s="38" t="str"/>
      <x:c r="L85" s="41"/>
      <x:c r="M85" s="38" t="str"/>
      <x:c r="N85" s="38" t="str"/>
      <x:c r="O85" s="40" t="str">
        <x:f>IF(A85="","",IF(N85="","확인 대기",IF(N85="상","필요",IF(N85="중","검토","불필요"))))</x:f>
      </x:c>
      <x:c r="P85" s="38" t="str"/>
      <x:c r="Q85" s="41"/>
      <x:c r="R85" s="40" t="str">
        <x:f>IF(A85="","",IF(AND(H85&lt;TODAY(),I85&lt;&gt;"완료"),"기한초과",IF(I85&lt;&gt;"완료","진행중",IF(OR(L85="",M85="",N85="",Q85=""),"확인대기",IF(N85="상","추가조치","종결")))))</x:f>
      </x:c>
      <x:c r="S85" s="43" t="str">
        <x:f>IF(OR(A85="",H85="",I85="완료"),"",MAX(0,TODAY()-H85))</x:f>
      </x:c>
      <x:c r="T85" s="38" t="str"/>
    </x:row>
    <x:row r="86" ht="46" customHeight="1">
      <x:c r="A86" s="38" t="str"/>
      <x:c r="B86" s="38" t="str"/>
      <x:c r="C86" s="40" t="str">
        <x:f>IFERROR(VLOOKUP(B86,'수시평가'!$A$6:$W$105,4,FALSE),"")</x:f>
      </x:c>
      <x:c r="D86" s="40" t="str">
        <x:f>IFERROR(VLOOKUP(B86,'수시평가'!$A$6:$W$105,7,FALSE),"")</x:f>
      </x:c>
      <x:c r="E86" s="40" t="str">
        <x:f>IFERROR(VLOOKUP(B86,'수시평가'!$A$6:$W$105,9,FALSE),"")</x:f>
      </x:c>
      <x:c r="F86" s="40" t="str">
        <x:f>IFERROR(VLOOKUP(B86,'수시평가'!$A$6:$W$105,15,FALSE),"")</x:f>
      </x:c>
      <x:c r="G86" s="40" t="str">
        <x:f>IFERROR(VLOOKUP(B86,'수시평가'!$A$6:$W$105,19,FALSE),"")</x:f>
      </x:c>
      <x:c r="H86" s="42" t="str">
        <x:f>IFERROR(VLOOKUP(B86,'수시평가'!$A$6:$W$105,20,FALSE),"")</x:f>
      </x:c>
      <x:c r="I86" s="38" t="str"/>
      <x:c r="J86" s="41"/>
      <x:c r="K86" s="38" t="str"/>
      <x:c r="L86" s="41"/>
      <x:c r="M86" s="38" t="str"/>
      <x:c r="N86" s="38" t="str"/>
      <x:c r="O86" s="40" t="str">
        <x:f>IF(A86="","",IF(N86="","확인 대기",IF(N86="상","필요",IF(N86="중","검토","불필요"))))</x:f>
      </x:c>
      <x:c r="P86" s="38" t="str"/>
      <x:c r="Q86" s="41"/>
      <x:c r="R86" s="40" t="str">
        <x:f>IF(A86="","",IF(AND(H86&lt;TODAY(),I86&lt;&gt;"완료"),"기한초과",IF(I86&lt;&gt;"완료","진행중",IF(OR(L86="",M86="",N86="",Q86=""),"확인대기",IF(N86="상","추가조치","종결")))))</x:f>
      </x:c>
      <x:c r="S86" s="43" t="str">
        <x:f>IF(OR(A86="",H86="",I86="완료"),"",MAX(0,TODAY()-H86))</x:f>
      </x:c>
      <x:c r="T86" s="38" t="str"/>
    </x:row>
    <x:row r="87" ht="46" customHeight="1">
      <x:c r="A87" s="38" t="str"/>
      <x:c r="B87" s="38" t="str"/>
      <x:c r="C87" s="40" t="str">
        <x:f>IFERROR(VLOOKUP(B87,'수시평가'!$A$6:$W$105,4,FALSE),"")</x:f>
      </x:c>
      <x:c r="D87" s="40" t="str">
        <x:f>IFERROR(VLOOKUP(B87,'수시평가'!$A$6:$W$105,7,FALSE),"")</x:f>
      </x:c>
      <x:c r="E87" s="40" t="str">
        <x:f>IFERROR(VLOOKUP(B87,'수시평가'!$A$6:$W$105,9,FALSE),"")</x:f>
      </x:c>
      <x:c r="F87" s="40" t="str">
        <x:f>IFERROR(VLOOKUP(B87,'수시평가'!$A$6:$W$105,15,FALSE),"")</x:f>
      </x:c>
      <x:c r="G87" s="40" t="str">
        <x:f>IFERROR(VLOOKUP(B87,'수시평가'!$A$6:$W$105,19,FALSE),"")</x:f>
      </x:c>
      <x:c r="H87" s="42" t="str">
        <x:f>IFERROR(VLOOKUP(B87,'수시평가'!$A$6:$W$105,20,FALSE),"")</x:f>
      </x:c>
      <x:c r="I87" s="38" t="str"/>
      <x:c r="J87" s="41"/>
      <x:c r="K87" s="38" t="str"/>
      <x:c r="L87" s="41"/>
      <x:c r="M87" s="38" t="str"/>
      <x:c r="N87" s="38" t="str"/>
      <x:c r="O87" s="40" t="str">
        <x:f>IF(A87="","",IF(N87="","확인 대기",IF(N87="상","필요",IF(N87="중","검토","불필요"))))</x:f>
      </x:c>
      <x:c r="P87" s="38" t="str"/>
      <x:c r="Q87" s="41"/>
      <x:c r="R87" s="40" t="str">
        <x:f>IF(A87="","",IF(AND(H87&lt;TODAY(),I87&lt;&gt;"완료"),"기한초과",IF(I87&lt;&gt;"완료","진행중",IF(OR(L87="",M87="",N87="",Q87=""),"확인대기",IF(N87="상","추가조치","종결")))))</x:f>
      </x:c>
      <x:c r="S87" s="43" t="str">
        <x:f>IF(OR(A87="",H87="",I87="완료"),"",MAX(0,TODAY()-H87))</x:f>
      </x:c>
      <x:c r="T87" s="38" t="str"/>
    </x:row>
    <x:row r="88" ht="46" customHeight="1">
      <x:c r="A88" s="38" t="str"/>
      <x:c r="B88" s="38" t="str"/>
      <x:c r="C88" s="40" t="str">
        <x:f>IFERROR(VLOOKUP(B88,'수시평가'!$A$6:$W$105,4,FALSE),"")</x:f>
      </x:c>
      <x:c r="D88" s="40" t="str">
        <x:f>IFERROR(VLOOKUP(B88,'수시평가'!$A$6:$W$105,7,FALSE),"")</x:f>
      </x:c>
      <x:c r="E88" s="40" t="str">
        <x:f>IFERROR(VLOOKUP(B88,'수시평가'!$A$6:$W$105,9,FALSE),"")</x:f>
      </x:c>
      <x:c r="F88" s="40" t="str">
        <x:f>IFERROR(VLOOKUP(B88,'수시평가'!$A$6:$W$105,15,FALSE),"")</x:f>
      </x:c>
      <x:c r="G88" s="40" t="str">
        <x:f>IFERROR(VLOOKUP(B88,'수시평가'!$A$6:$W$105,19,FALSE),"")</x:f>
      </x:c>
      <x:c r="H88" s="42" t="str">
        <x:f>IFERROR(VLOOKUP(B88,'수시평가'!$A$6:$W$105,20,FALSE),"")</x:f>
      </x:c>
      <x:c r="I88" s="38" t="str"/>
      <x:c r="J88" s="41"/>
      <x:c r="K88" s="38" t="str"/>
      <x:c r="L88" s="41"/>
      <x:c r="M88" s="38" t="str"/>
      <x:c r="N88" s="38" t="str"/>
      <x:c r="O88" s="40" t="str">
        <x:f>IF(A88="","",IF(N88="","확인 대기",IF(N88="상","필요",IF(N88="중","검토","불필요"))))</x:f>
      </x:c>
      <x:c r="P88" s="38" t="str"/>
      <x:c r="Q88" s="41"/>
      <x:c r="R88" s="40" t="str">
        <x:f>IF(A88="","",IF(AND(H88&lt;TODAY(),I88&lt;&gt;"완료"),"기한초과",IF(I88&lt;&gt;"완료","진행중",IF(OR(L88="",M88="",N88="",Q88=""),"확인대기",IF(N88="상","추가조치","종결")))))</x:f>
      </x:c>
      <x:c r="S88" s="43" t="str">
        <x:f>IF(OR(A88="",H88="",I88="완료"),"",MAX(0,TODAY()-H88))</x:f>
      </x:c>
      <x:c r="T88" s="38" t="str"/>
    </x:row>
    <x:row r="89" ht="46" customHeight="1">
      <x:c r="A89" s="38" t="str"/>
      <x:c r="B89" s="38" t="str"/>
      <x:c r="C89" s="40" t="str">
        <x:f>IFERROR(VLOOKUP(B89,'수시평가'!$A$6:$W$105,4,FALSE),"")</x:f>
      </x:c>
      <x:c r="D89" s="40" t="str">
        <x:f>IFERROR(VLOOKUP(B89,'수시평가'!$A$6:$W$105,7,FALSE),"")</x:f>
      </x:c>
      <x:c r="E89" s="40" t="str">
        <x:f>IFERROR(VLOOKUP(B89,'수시평가'!$A$6:$W$105,9,FALSE),"")</x:f>
      </x:c>
      <x:c r="F89" s="40" t="str">
        <x:f>IFERROR(VLOOKUP(B89,'수시평가'!$A$6:$W$105,15,FALSE),"")</x:f>
      </x:c>
      <x:c r="G89" s="40" t="str">
        <x:f>IFERROR(VLOOKUP(B89,'수시평가'!$A$6:$W$105,19,FALSE),"")</x:f>
      </x:c>
      <x:c r="H89" s="42" t="str">
        <x:f>IFERROR(VLOOKUP(B89,'수시평가'!$A$6:$W$105,20,FALSE),"")</x:f>
      </x:c>
      <x:c r="I89" s="38" t="str"/>
      <x:c r="J89" s="41"/>
      <x:c r="K89" s="38" t="str"/>
      <x:c r="L89" s="41"/>
      <x:c r="M89" s="38" t="str"/>
      <x:c r="N89" s="38" t="str"/>
      <x:c r="O89" s="40" t="str">
        <x:f>IF(A89="","",IF(N89="","확인 대기",IF(N89="상","필요",IF(N89="중","검토","불필요"))))</x:f>
      </x:c>
      <x:c r="P89" s="38" t="str"/>
      <x:c r="Q89" s="41"/>
      <x:c r="R89" s="40" t="str">
        <x:f>IF(A89="","",IF(AND(H89&lt;TODAY(),I89&lt;&gt;"완료"),"기한초과",IF(I89&lt;&gt;"완료","진행중",IF(OR(L89="",M89="",N89="",Q89=""),"확인대기",IF(N89="상","추가조치","종결")))))</x:f>
      </x:c>
      <x:c r="S89" s="43" t="str">
        <x:f>IF(OR(A89="",H89="",I89="완료"),"",MAX(0,TODAY()-H89))</x:f>
      </x:c>
      <x:c r="T89" s="38" t="str"/>
    </x:row>
    <x:row r="90" ht="46" customHeight="1">
      <x:c r="A90" s="38" t="str"/>
      <x:c r="B90" s="38" t="str"/>
      <x:c r="C90" s="40" t="str">
        <x:f>IFERROR(VLOOKUP(B90,'수시평가'!$A$6:$W$105,4,FALSE),"")</x:f>
      </x:c>
      <x:c r="D90" s="40" t="str">
        <x:f>IFERROR(VLOOKUP(B90,'수시평가'!$A$6:$W$105,7,FALSE),"")</x:f>
      </x:c>
      <x:c r="E90" s="40" t="str">
        <x:f>IFERROR(VLOOKUP(B90,'수시평가'!$A$6:$W$105,9,FALSE),"")</x:f>
      </x:c>
      <x:c r="F90" s="40" t="str">
        <x:f>IFERROR(VLOOKUP(B90,'수시평가'!$A$6:$W$105,15,FALSE),"")</x:f>
      </x:c>
      <x:c r="G90" s="40" t="str">
        <x:f>IFERROR(VLOOKUP(B90,'수시평가'!$A$6:$W$105,19,FALSE),"")</x:f>
      </x:c>
      <x:c r="H90" s="42" t="str">
        <x:f>IFERROR(VLOOKUP(B90,'수시평가'!$A$6:$W$105,20,FALSE),"")</x:f>
      </x:c>
      <x:c r="I90" s="38" t="str"/>
      <x:c r="J90" s="41"/>
      <x:c r="K90" s="38" t="str"/>
      <x:c r="L90" s="41"/>
      <x:c r="M90" s="38" t="str"/>
      <x:c r="N90" s="38" t="str"/>
      <x:c r="O90" s="40" t="str">
        <x:f>IF(A90="","",IF(N90="","확인 대기",IF(N90="상","필요",IF(N90="중","검토","불필요"))))</x:f>
      </x:c>
      <x:c r="P90" s="38" t="str"/>
      <x:c r="Q90" s="41"/>
      <x:c r="R90" s="40" t="str">
        <x:f>IF(A90="","",IF(AND(H90&lt;TODAY(),I90&lt;&gt;"완료"),"기한초과",IF(I90&lt;&gt;"완료","진행중",IF(OR(L90="",M90="",N90="",Q90=""),"확인대기",IF(N90="상","추가조치","종결")))))</x:f>
      </x:c>
      <x:c r="S90" s="43" t="str">
        <x:f>IF(OR(A90="",H90="",I90="완료"),"",MAX(0,TODAY()-H90))</x:f>
      </x:c>
      <x:c r="T90" s="38" t="str"/>
    </x:row>
    <x:row r="91" ht="46" customHeight="1">
      <x:c r="A91" s="38" t="str"/>
      <x:c r="B91" s="38" t="str"/>
      <x:c r="C91" s="40" t="str">
        <x:f>IFERROR(VLOOKUP(B91,'수시평가'!$A$6:$W$105,4,FALSE),"")</x:f>
      </x:c>
      <x:c r="D91" s="40" t="str">
        <x:f>IFERROR(VLOOKUP(B91,'수시평가'!$A$6:$W$105,7,FALSE),"")</x:f>
      </x:c>
      <x:c r="E91" s="40" t="str">
        <x:f>IFERROR(VLOOKUP(B91,'수시평가'!$A$6:$W$105,9,FALSE),"")</x:f>
      </x:c>
      <x:c r="F91" s="40" t="str">
        <x:f>IFERROR(VLOOKUP(B91,'수시평가'!$A$6:$W$105,15,FALSE),"")</x:f>
      </x:c>
      <x:c r="G91" s="40" t="str">
        <x:f>IFERROR(VLOOKUP(B91,'수시평가'!$A$6:$W$105,19,FALSE),"")</x:f>
      </x:c>
      <x:c r="H91" s="42" t="str">
        <x:f>IFERROR(VLOOKUP(B91,'수시평가'!$A$6:$W$105,20,FALSE),"")</x:f>
      </x:c>
      <x:c r="I91" s="38" t="str"/>
      <x:c r="J91" s="41"/>
      <x:c r="K91" s="38" t="str"/>
      <x:c r="L91" s="41"/>
      <x:c r="M91" s="38" t="str"/>
      <x:c r="N91" s="38" t="str"/>
      <x:c r="O91" s="40" t="str">
        <x:f>IF(A91="","",IF(N91="","확인 대기",IF(N91="상","필요",IF(N91="중","검토","불필요"))))</x:f>
      </x:c>
      <x:c r="P91" s="38" t="str"/>
      <x:c r="Q91" s="41"/>
      <x:c r="R91" s="40" t="str">
        <x:f>IF(A91="","",IF(AND(H91&lt;TODAY(),I91&lt;&gt;"완료"),"기한초과",IF(I91&lt;&gt;"완료","진행중",IF(OR(L91="",M91="",N91="",Q91=""),"확인대기",IF(N91="상","추가조치","종결")))))</x:f>
      </x:c>
      <x:c r="S91" s="43" t="str">
        <x:f>IF(OR(A91="",H91="",I91="완료"),"",MAX(0,TODAY()-H91))</x:f>
      </x:c>
      <x:c r="T91" s="38" t="str"/>
    </x:row>
    <x:row r="92" ht="46" customHeight="1">
      <x:c r="A92" s="38" t="str"/>
      <x:c r="B92" s="38" t="str"/>
      <x:c r="C92" s="40" t="str">
        <x:f>IFERROR(VLOOKUP(B92,'수시평가'!$A$6:$W$105,4,FALSE),"")</x:f>
      </x:c>
      <x:c r="D92" s="40" t="str">
        <x:f>IFERROR(VLOOKUP(B92,'수시평가'!$A$6:$W$105,7,FALSE),"")</x:f>
      </x:c>
      <x:c r="E92" s="40" t="str">
        <x:f>IFERROR(VLOOKUP(B92,'수시평가'!$A$6:$W$105,9,FALSE),"")</x:f>
      </x:c>
      <x:c r="F92" s="40" t="str">
        <x:f>IFERROR(VLOOKUP(B92,'수시평가'!$A$6:$W$105,15,FALSE),"")</x:f>
      </x:c>
      <x:c r="G92" s="40" t="str">
        <x:f>IFERROR(VLOOKUP(B92,'수시평가'!$A$6:$W$105,19,FALSE),"")</x:f>
      </x:c>
      <x:c r="H92" s="42" t="str">
        <x:f>IFERROR(VLOOKUP(B92,'수시평가'!$A$6:$W$105,20,FALSE),"")</x:f>
      </x:c>
      <x:c r="I92" s="38" t="str"/>
      <x:c r="J92" s="41"/>
      <x:c r="K92" s="38" t="str"/>
      <x:c r="L92" s="41"/>
      <x:c r="M92" s="38" t="str"/>
      <x:c r="N92" s="38" t="str"/>
      <x:c r="O92" s="40" t="str">
        <x:f>IF(A92="","",IF(N92="","확인 대기",IF(N92="상","필요",IF(N92="중","검토","불필요"))))</x:f>
      </x:c>
      <x:c r="P92" s="38" t="str"/>
      <x:c r="Q92" s="41"/>
      <x:c r="R92" s="40" t="str">
        <x:f>IF(A92="","",IF(AND(H92&lt;TODAY(),I92&lt;&gt;"완료"),"기한초과",IF(I92&lt;&gt;"완료","진행중",IF(OR(L92="",M92="",N92="",Q92=""),"확인대기",IF(N92="상","추가조치","종결")))))</x:f>
      </x:c>
      <x:c r="S92" s="43" t="str">
        <x:f>IF(OR(A92="",H92="",I92="완료"),"",MAX(0,TODAY()-H92))</x:f>
      </x:c>
      <x:c r="T92" s="38" t="str"/>
    </x:row>
    <x:row r="93" ht="46" customHeight="1">
      <x:c r="A93" s="38" t="str"/>
      <x:c r="B93" s="38" t="str"/>
      <x:c r="C93" s="40" t="str">
        <x:f>IFERROR(VLOOKUP(B93,'수시평가'!$A$6:$W$105,4,FALSE),"")</x:f>
      </x:c>
      <x:c r="D93" s="40" t="str">
        <x:f>IFERROR(VLOOKUP(B93,'수시평가'!$A$6:$W$105,7,FALSE),"")</x:f>
      </x:c>
      <x:c r="E93" s="40" t="str">
        <x:f>IFERROR(VLOOKUP(B93,'수시평가'!$A$6:$W$105,9,FALSE),"")</x:f>
      </x:c>
      <x:c r="F93" s="40" t="str">
        <x:f>IFERROR(VLOOKUP(B93,'수시평가'!$A$6:$W$105,15,FALSE),"")</x:f>
      </x:c>
      <x:c r="G93" s="40" t="str">
        <x:f>IFERROR(VLOOKUP(B93,'수시평가'!$A$6:$W$105,19,FALSE),"")</x:f>
      </x:c>
      <x:c r="H93" s="42" t="str">
        <x:f>IFERROR(VLOOKUP(B93,'수시평가'!$A$6:$W$105,20,FALSE),"")</x:f>
      </x:c>
      <x:c r="I93" s="38" t="str"/>
      <x:c r="J93" s="41"/>
      <x:c r="K93" s="38" t="str"/>
      <x:c r="L93" s="41"/>
      <x:c r="M93" s="38" t="str"/>
      <x:c r="N93" s="38" t="str"/>
      <x:c r="O93" s="40" t="str">
        <x:f>IF(A93="","",IF(N93="","확인 대기",IF(N93="상","필요",IF(N93="중","검토","불필요"))))</x:f>
      </x:c>
      <x:c r="P93" s="38" t="str"/>
      <x:c r="Q93" s="41"/>
      <x:c r="R93" s="40" t="str">
        <x:f>IF(A93="","",IF(AND(H93&lt;TODAY(),I93&lt;&gt;"완료"),"기한초과",IF(I93&lt;&gt;"완료","진행중",IF(OR(L93="",M93="",N93="",Q93=""),"확인대기",IF(N93="상","추가조치","종결")))))</x:f>
      </x:c>
      <x:c r="S93" s="43" t="str">
        <x:f>IF(OR(A93="",H93="",I93="완료"),"",MAX(0,TODAY()-H93))</x:f>
      </x:c>
      <x:c r="T93" s="38" t="str"/>
    </x:row>
    <x:row r="94" ht="46" customHeight="1">
      <x:c r="A94" s="38" t="str"/>
      <x:c r="B94" s="38" t="str"/>
      <x:c r="C94" s="40" t="str">
        <x:f>IFERROR(VLOOKUP(B94,'수시평가'!$A$6:$W$105,4,FALSE),"")</x:f>
      </x:c>
      <x:c r="D94" s="40" t="str">
        <x:f>IFERROR(VLOOKUP(B94,'수시평가'!$A$6:$W$105,7,FALSE),"")</x:f>
      </x:c>
      <x:c r="E94" s="40" t="str">
        <x:f>IFERROR(VLOOKUP(B94,'수시평가'!$A$6:$W$105,9,FALSE),"")</x:f>
      </x:c>
      <x:c r="F94" s="40" t="str">
        <x:f>IFERROR(VLOOKUP(B94,'수시평가'!$A$6:$W$105,15,FALSE),"")</x:f>
      </x:c>
      <x:c r="G94" s="40" t="str">
        <x:f>IFERROR(VLOOKUP(B94,'수시평가'!$A$6:$W$105,19,FALSE),"")</x:f>
      </x:c>
      <x:c r="H94" s="42" t="str">
        <x:f>IFERROR(VLOOKUP(B94,'수시평가'!$A$6:$W$105,20,FALSE),"")</x:f>
      </x:c>
      <x:c r="I94" s="38" t="str"/>
      <x:c r="J94" s="41"/>
      <x:c r="K94" s="38" t="str"/>
      <x:c r="L94" s="41"/>
      <x:c r="M94" s="38" t="str"/>
      <x:c r="N94" s="38" t="str"/>
      <x:c r="O94" s="40" t="str">
        <x:f>IF(A94="","",IF(N94="","확인 대기",IF(N94="상","필요",IF(N94="중","검토","불필요"))))</x:f>
      </x:c>
      <x:c r="P94" s="38" t="str"/>
      <x:c r="Q94" s="41"/>
      <x:c r="R94" s="40" t="str">
        <x:f>IF(A94="","",IF(AND(H94&lt;TODAY(),I94&lt;&gt;"완료"),"기한초과",IF(I94&lt;&gt;"완료","진행중",IF(OR(L94="",M94="",N94="",Q94=""),"확인대기",IF(N94="상","추가조치","종결")))))</x:f>
      </x:c>
      <x:c r="S94" s="43" t="str">
        <x:f>IF(OR(A94="",H94="",I94="완료"),"",MAX(0,TODAY()-H94))</x:f>
      </x:c>
      <x:c r="T94" s="38" t="str"/>
    </x:row>
    <x:row r="95" ht="46" customHeight="1">
      <x:c r="A95" s="38" t="str"/>
      <x:c r="B95" s="38" t="str"/>
      <x:c r="C95" s="40" t="str">
        <x:f>IFERROR(VLOOKUP(B95,'수시평가'!$A$6:$W$105,4,FALSE),"")</x:f>
      </x:c>
      <x:c r="D95" s="40" t="str">
        <x:f>IFERROR(VLOOKUP(B95,'수시평가'!$A$6:$W$105,7,FALSE),"")</x:f>
      </x:c>
      <x:c r="E95" s="40" t="str">
        <x:f>IFERROR(VLOOKUP(B95,'수시평가'!$A$6:$W$105,9,FALSE),"")</x:f>
      </x:c>
      <x:c r="F95" s="40" t="str">
        <x:f>IFERROR(VLOOKUP(B95,'수시평가'!$A$6:$W$105,15,FALSE),"")</x:f>
      </x:c>
      <x:c r="G95" s="40" t="str">
        <x:f>IFERROR(VLOOKUP(B95,'수시평가'!$A$6:$W$105,19,FALSE),"")</x:f>
      </x:c>
      <x:c r="H95" s="42" t="str">
        <x:f>IFERROR(VLOOKUP(B95,'수시평가'!$A$6:$W$105,20,FALSE),"")</x:f>
      </x:c>
      <x:c r="I95" s="38" t="str"/>
      <x:c r="J95" s="41"/>
      <x:c r="K95" s="38" t="str"/>
      <x:c r="L95" s="41"/>
      <x:c r="M95" s="38" t="str"/>
      <x:c r="N95" s="38" t="str"/>
      <x:c r="O95" s="40" t="str">
        <x:f>IF(A95="","",IF(N95="","확인 대기",IF(N95="상","필요",IF(N95="중","검토","불필요"))))</x:f>
      </x:c>
      <x:c r="P95" s="38" t="str"/>
      <x:c r="Q95" s="41"/>
      <x:c r="R95" s="40" t="str">
        <x:f>IF(A95="","",IF(AND(H95&lt;TODAY(),I95&lt;&gt;"완료"),"기한초과",IF(I95&lt;&gt;"완료","진행중",IF(OR(L95="",M95="",N95="",Q95=""),"확인대기",IF(N95="상","추가조치","종결")))))</x:f>
      </x:c>
      <x:c r="S95" s="43" t="str">
        <x:f>IF(OR(A95="",H95="",I95="완료"),"",MAX(0,TODAY()-H95))</x:f>
      </x:c>
      <x:c r="T95" s="38" t="str"/>
    </x:row>
    <x:row r="96" ht="46" customHeight="1">
      <x:c r="A96" s="38" t="str"/>
      <x:c r="B96" s="38" t="str"/>
      <x:c r="C96" s="40" t="str">
        <x:f>IFERROR(VLOOKUP(B96,'수시평가'!$A$6:$W$105,4,FALSE),"")</x:f>
      </x:c>
      <x:c r="D96" s="40" t="str">
        <x:f>IFERROR(VLOOKUP(B96,'수시평가'!$A$6:$W$105,7,FALSE),"")</x:f>
      </x:c>
      <x:c r="E96" s="40" t="str">
        <x:f>IFERROR(VLOOKUP(B96,'수시평가'!$A$6:$W$105,9,FALSE),"")</x:f>
      </x:c>
      <x:c r="F96" s="40" t="str">
        <x:f>IFERROR(VLOOKUP(B96,'수시평가'!$A$6:$W$105,15,FALSE),"")</x:f>
      </x:c>
      <x:c r="G96" s="40" t="str">
        <x:f>IFERROR(VLOOKUP(B96,'수시평가'!$A$6:$W$105,19,FALSE),"")</x:f>
      </x:c>
      <x:c r="H96" s="42" t="str">
        <x:f>IFERROR(VLOOKUP(B96,'수시평가'!$A$6:$W$105,20,FALSE),"")</x:f>
      </x:c>
      <x:c r="I96" s="38" t="str"/>
      <x:c r="J96" s="41"/>
      <x:c r="K96" s="38" t="str"/>
      <x:c r="L96" s="41"/>
      <x:c r="M96" s="38" t="str"/>
      <x:c r="N96" s="38" t="str"/>
      <x:c r="O96" s="40" t="str">
        <x:f>IF(A96="","",IF(N96="","확인 대기",IF(N96="상","필요",IF(N96="중","검토","불필요"))))</x:f>
      </x:c>
      <x:c r="P96" s="38" t="str"/>
      <x:c r="Q96" s="41"/>
      <x:c r="R96" s="40" t="str">
        <x:f>IF(A96="","",IF(AND(H96&lt;TODAY(),I96&lt;&gt;"완료"),"기한초과",IF(I96&lt;&gt;"완료","진행중",IF(OR(L96="",M96="",N96="",Q96=""),"확인대기",IF(N96="상","추가조치","종결")))))</x:f>
      </x:c>
      <x:c r="S96" s="43" t="str">
        <x:f>IF(OR(A96="",H96="",I96="완료"),"",MAX(0,TODAY()-H96))</x:f>
      </x:c>
      <x:c r="T96" s="38" t="str"/>
    </x:row>
    <x:row r="97" ht="46" customHeight="1">
      <x:c r="A97" s="38" t="str"/>
      <x:c r="B97" s="38" t="str"/>
      <x:c r="C97" s="40" t="str">
        <x:f>IFERROR(VLOOKUP(B97,'수시평가'!$A$6:$W$105,4,FALSE),"")</x:f>
      </x:c>
      <x:c r="D97" s="40" t="str">
        <x:f>IFERROR(VLOOKUP(B97,'수시평가'!$A$6:$W$105,7,FALSE),"")</x:f>
      </x:c>
      <x:c r="E97" s="40" t="str">
        <x:f>IFERROR(VLOOKUP(B97,'수시평가'!$A$6:$W$105,9,FALSE),"")</x:f>
      </x:c>
      <x:c r="F97" s="40" t="str">
        <x:f>IFERROR(VLOOKUP(B97,'수시평가'!$A$6:$W$105,15,FALSE),"")</x:f>
      </x:c>
      <x:c r="G97" s="40" t="str">
        <x:f>IFERROR(VLOOKUP(B97,'수시평가'!$A$6:$W$105,19,FALSE),"")</x:f>
      </x:c>
      <x:c r="H97" s="42" t="str">
        <x:f>IFERROR(VLOOKUP(B97,'수시평가'!$A$6:$W$105,20,FALSE),"")</x:f>
      </x:c>
      <x:c r="I97" s="38" t="str"/>
      <x:c r="J97" s="41"/>
      <x:c r="K97" s="38" t="str"/>
      <x:c r="L97" s="41"/>
      <x:c r="M97" s="38" t="str"/>
      <x:c r="N97" s="38" t="str"/>
      <x:c r="O97" s="40" t="str">
        <x:f>IF(A97="","",IF(N97="","확인 대기",IF(N97="상","필요",IF(N97="중","검토","불필요"))))</x:f>
      </x:c>
      <x:c r="P97" s="38" t="str"/>
      <x:c r="Q97" s="41"/>
      <x:c r="R97" s="40" t="str">
        <x:f>IF(A97="","",IF(AND(H97&lt;TODAY(),I97&lt;&gt;"완료"),"기한초과",IF(I97&lt;&gt;"완료","진행중",IF(OR(L97="",M97="",N97="",Q97=""),"확인대기",IF(N97="상","추가조치","종결")))))</x:f>
      </x:c>
      <x:c r="S97" s="43" t="str">
        <x:f>IF(OR(A97="",H97="",I97="완료"),"",MAX(0,TODAY()-H97))</x:f>
      </x:c>
      <x:c r="T97" s="38" t="str"/>
    </x:row>
    <x:row r="98" ht="46" customHeight="1">
      <x:c r="A98" s="38" t="str"/>
      <x:c r="B98" s="38" t="str"/>
      <x:c r="C98" s="40" t="str">
        <x:f>IFERROR(VLOOKUP(B98,'수시평가'!$A$6:$W$105,4,FALSE),"")</x:f>
      </x:c>
      <x:c r="D98" s="40" t="str">
        <x:f>IFERROR(VLOOKUP(B98,'수시평가'!$A$6:$W$105,7,FALSE),"")</x:f>
      </x:c>
      <x:c r="E98" s="40" t="str">
        <x:f>IFERROR(VLOOKUP(B98,'수시평가'!$A$6:$W$105,9,FALSE),"")</x:f>
      </x:c>
      <x:c r="F98" s="40" t="str">
        <x:f>IFERROR(VLOOKUP(B98,'수시평가'!$A$6:$W$105,15,FALSE),"")</x:f>
      </x:c>
      <x:c r="G98" s="40" t="str">
        <x:f>IFERROR(VLOOKUP(B98,'수시평가'!$A$6:$W$105,19,FALSE),"")</x:f>
      </x:c>
      <x:c r="H98" s="42" t="str">
        <x:f>IFERROR(VLOOKUP(B98,'수시평가'!$A$6:$W$105,20,FALSE),"")</x:f>
      </x:c>
      <x:c r="I98" s="38" t="str"/>
      <x:c r="J98" s="41"/>
      <x:c r="K98" s="38" t="str"/>
      <x:c r="L98" s="41"/>
      <x:c r="M98" s="38" t="str"/>
      <x:c r="N98" s="38" t="str"/>
      <x:c r="O98" s="40" t="str">
        <x:f>IF(A98="","",IF(N98="","확인 대기",IF(N98="상","필요",IF(N98="중","검토","불필요"))))</x:f>
      </x:c>
      <x:c r="P98" s="38" t="str"/>
      <x:c r="Q98" s="41"/>
      <x:c r="R98" s="40" t="str">
        <x:f>IF(A98="","",IF(AND(H98&lt;TODAY(),I98&lt;&gt;"완료"),"기한초과",IF(I98&lt;&gt;"완료","진행중",IF(OR(L98="",M98="",N98="",Q98=""),"확인대기",IF(N98="상","추가조치","종결")))))</x:f>
      </x:c>
      <x:c r="S98" s="43" t="str">
        <x:f>IF(OR(A98="",H98="",I98="완료"),"",MAX(0,TODAY()-H98))</x:f>
      </x:c>
      <x:c r="T98" s="38" t="str"/>
    </x:row>
    <x:row r="99" ht="46" customHeight="1">
      <x:c r="A99" s="38" t="str"/>
      <x:c r="B99" s="38" t="str"/>
      <x:c r="C99" s="40" t="str">
        <x:f>IFERROR(VLOOKUP(B99,'수시평가'!$A$6:$W$105,4,FALSE),"")</x:f>
      </x:c>
      <x:c r="D99" s="40" t="str">
        <x:f>IFERROR(VLOOKUP(B99,'수시평가'!$A$6:$W$105,7,FALSE),"")</x:f>
      </x:c>
      <x:c r="E99" s="40" t="str">
        <x:f>IFERROR(VLOOKUP(B99,'수시평가'!$A$6:$W$105,9,FALSE),"")</x:f>
      </x:c>
      <x:c r="F99" s="40" t="str">
        <x:f>IFERROR(VLOOKUP(B99,'수시평가'!$A$6:$W$105,15,FALSE),"")</x:f>
      </x:c>
      <x:c r="G99" s="40" t="str">
        <x:f>IFERROR(VLOOKUP(B99,'수시평가'!$A$6:$W$105,19,FALSE),"")</x:f>
      </x:c>
      <x:c r="H99" s="42" t="str">
        <x:f>IFERROR(VLOOKUP(B99,'수시평가'!$A$6:$W$105,20,FALSE),"")</x:f>
      </x:c>
      <x:c r="I99" s="38" t="str"/>
      <x:c r="J99" s="41"/>
      <x:c r="K99" s="38" t="str"/>
      <x:c r="L99" s="41"/>
      <x:c r="M99" s="38" t="str"/>
      <x:c r="N99" s="38" t="str"/>
      <x:c r="O99" s="40" t="str">
        <x:f>IF(A99="","",IF(N99="","확인 대기",IF(N99="상","필요",IF(N99="중","검토","불필요"))))</x:f>
      </x:c>
      <x:c r="P99" s="38" t="str"/>
      <x:c r="Q99" s="41"/>
      <x:c r="R99" s="40" t="str">
        <x:f>IF(A99="","",IF(AND(H99&lt;TODAY(),I99&lt;&gt;"완료"),"기한초과",IF(I99&lt;&gt;"완료","진행중",IF(OR(L99="",M99="",N99="",Q99=""),"확인대기",IF(N99="상","추가조치","종결")))))</x:f>
      </x:c>
      <x:c r="S99" s="43" t="str">
        <x:f>IF(OR(A99="",H99="",I99="완료"),"",MAX(0,TODAY()-H99))</x:f>
      </x:c>
      <x:c r="T99" s="38" t="str"/>
    </x:row>
    <x:row r="100" ht="46" customHeight="1">
      <x:c r="A100" s="38" t="str"/>
      <x:c r="B100" s="38" t="str"/>
      <x:c r="C100" s="40" t="str">
        <x:f>IFERROR(VLOOKUP(B100,'수시평가'!$A$6:$W$105,4,FALSE),"")</x:f>
      </x:c>
      <x:c r="D100" s="40" t="str">
        <x:f>IFERROR(VLOOKUP(B100,'수시평가'!$A$6:$W$105,7,FALSE),"")</x:f>
      </x:c>
      <x:c r="E100" s="40" t="str">
        <x:f>IFERROR(VLOOKUP(B100,'수시평가'!$A$6:$W$105,9,FALSE),"")</x:f>
      </x:c>
      <x:c r="F100" s="40" t="str">
        <x:f>IFERROR(VLOOKUP(B100,'수시평가'!$A$6:$W$105,15,FALSE),"")</x:f>
      </x:c>
      <x:c r="G100" s="40" t="str">
        <x:f>IFERROR(VLOOKUP(B100,'수시평가'!$A$6:$W$105,19,FALSE),"")</x:f>
      </x:c>
      <x:c r="H100" s="42" t="str">
        <x:f>IFERROR(VLOOKUP(B100,'수시평가'!$A$6:$W$105,20,FALSE),"")</x:f>
      </x:c>
      <x:c r="I100" s="38" t="str"/>
      <x:c r="J100" s="41"/>
      <x:c r="K100" s="38" t="str"/>
      <x:c r="L100" s="41"/>
      <x:c r="M100" s="38" t="str"/>
      <x:c r="N100" s="38" t="str"/>
      <x:c r="O100" s="40" t="str">
        <x:f>IF(A100="","",IF(N100="","확인 대기",IF(N100="상","필요",IF(N100="중","검토","불필요"))))</x:f>
      </x:c>
      <x:c r="P100" s="38" t="str"/>
      <x:c r="Q100" s="41"/>
      <x:c r="R100" s="40" t="str">
        <x:f>IF(A100="","",IF(AND(H100&lt;TODAY(),I100&lt;&gt;"완료"),"기한초과",IF(I100&lt;&gt;"완료","진행중",IF(OR(L100="",M100="",N100="",Q100=""),"확인대기",IF(N100="상","추가조치","종결")))))</x:f>
      </x:c>
      <x:c r="S100" s="43" t="str">
        <x:f>IF(OR(A100="",H100="",I100="완료"),"",MAX(0,TODAY()-H100))</x:f>
      </x:c>
      <x:c r="T100" s="38" t="str"/>
    </x:row>
    <x:row r="101" ht="46" customHeight="1">
      <x:c r="A101" s="38" t="str"/>
      <x:c r="B101" s="38" t="str"/>
      <x:c r="C101" s="40" t="str">
        <x:f>IFERROR(VLOOKUP(B101,'수시평가'!$A$6:$W$105,4,FALSE),"")</x:f>
      </x:c>
      <x:c r="D101" s="40" t="str">
        <x:f>IFERROR(VLOOKUP(B101,'수시평가'!$A$6:$W$105,7,FALSE),"")</x:f>
      </x:c>
      <x:c r="E101" s="40" t="str">
        <x:f>IFERROR(VLOOKUP(B101,'수시평가'!$A$6:$W$105,9,FALSE),"")</x:f>
      </x:c>
      <x:c r="F101" s="40" t="str">
        <x:f>IFERROR(VLOOKUP(B101,'수시평가'!$A$6:$W$105,15,FALSE),"")</x:f>
      </x:c>
      <x:c r="G101" s="40" t="str">
        <x:f>IFERROR(VLOOKUP(B101,'수시평가'!$A$6:$W$105,19,FALSE),"")</x:f>
      </x:c>
      <x:c r="H101" s="42" t="str">
        <x:f>IFERROR(VLOOKUP(B101,'수시평가'!$A$6:$W$105,20,FALSE),"")</x:f>
      </x:c>
      <x:c r="I101" s="38" t="str"/>
      <x:c r="J101" s="41"/>
      <x:c r="K101" s="38" t="str"/>
      <x:c r="L101" s="41"/>
      <x:c r="M101" s="38" t="str"/>
      <x:c r="N101" s="38" t="str"/>
      <x:c r="O101" s="40" t="str">
        <x:f>IF(A101="","",IF(N101="","확인 대기",IF(N101="상","필요",IF(N101="중","검토","불필요"))))</x:f>
      </x:c>
      <x:c r="P101" s="38" t="str"/>
      <x:c r="Q101" s="41"/>
      <x:c r="R101" s="40" t="str">
        <x:f>IF(A101="","",IF(AND(H101&lt;TODAY(),I101&lt;&gt;"완료"),"기한초과",IF(I101&lt;&gt;"완료","진행중",IF(OR(L101="",M101="",N101="",Q101=""),"확인대기",IF(N101="상","추가조치","종결")))))</x:f>
      </x:c>
      <x:c r="S101" s="43" t="str">
        <x:f>IF(OR(A101="",H101="",I101="완료"),"",MAX(0,TODAY()-H101))</x:f>
      </x:c>
      <x:c r="T101" s="38" t="str"/>
    </x:row>
    <x:row r="102" ht="46" customHeight="1">
      <x:c r="A102" s="38" t="str"/>
      <x:c r="B102" s="38" t="str"/>
      <x:c r="C102" s="40" t="str">
        <x:f>IFERROR(VLOOKUP(B102,'수시평가'!$A$6:$W$105,4,FALSE),"")</x:f>
      </x:c>
      <x:c r="D102" s="40" t="str">
        <x:f>IFERROR(VLOOKUP(B102,'수시평가'!$A$6:$W$105,7,FALSE),"")</x:f>
      </x:c>
      <x:c r="E102" s="40" t="str">
        <x:f>IFERROR(VLOOKUP(B102,'수시평가'!$A$6:$W$105,9,FALSE),"")</x:f>
      </x:c>
      <x:c r="F102" s="40" t="str">
        <x:f>IFERROR(VLOOKUP(B102,'수시평가'!$A$6:$W$105,15,FALSE),"")</x:f>
      </x:c>
      <x:c r="G102" s="40" t="str">
        <x:f>IFERROR(VLOOKUP(B102,'수시평가'!$A$6:$W$105,19,FALSE),"")</x:f>
      </x:c>
      <x:c r="H102" s="42" t="str">
        <x:f>IFERROR(VLOOKUP(B102,'수시평가'!$A$6:$W$105,20,FALSE),"")</x:f>
      </x:c>
      <x:c r="I102" s="38" t="str"/>
      <x:c r="J102" s="41"/>
      <x:c r="K102" s="38" t="str"/>
      <x:c r="L102" s="41"/>
      <x:c r="M102" s="38" t="str"/>
      <x:c r="N102" s="38" t="str"/>
      <x:c r="O102" s="40" t="str">
        <x:f>IF(A102="","",IF(N102="","확인 대기",IF(N102="상","필요",IF(N102="중","검토","불필요"))))</x:f>
      </x:c>
      <x:c r="P102" s="38" t="str"/>
      <x:c r="Q102" s="41"/>
      <x:c r="R102" s="40" t="str">
        <x:f>IF(A102="","",IF(AND(H102&lt;TODAY(),I102&lt;&gt;"완료"),"기한초과",IF(I102&lt;&gt;"완료","진행중",IF(OR(L102="",M102="",N102="",Q102=""),"확인대기",IF(N102="상","추가조치","종결")))))</x:f>
      </x:c>
      <x:c r="S102" s="43" t="str">
        <x:f>IF(OR(A102="",H102="",I102="완료"),"",MAX(0,TODAY()-H102))</x:f>
      </x:c>
      <x:c r="T102" s="38" t="str"/>
    </x:row>
    <x:row r="103" ht="46" customHeight="1">
      <x:c r="A103" s="38" t="str"/>
      <x:c r="B103" s="38" t="str"/>
      <x:c r="C103" s="40" t="str">
        <x:f>IFERROR(VLOOKUP(B103,'수시평가'!$A$6:$W$105,4,FALSE),"")</x:f>
      </x:c>
      <x:c r="D103" s="40" t="str">
        <x:f>IFERROR(VLOOKUP(B103,'수시평가'!$A$6:$W$105,7,FALSE),"")</x:f>
      </x:c>
      <x:c r="E103" s="40" t="str">
        <x:f>IFERROR(VLOOKUP(B103,'수시평가'!$A$6:$W$105,9,FALSE),"")</x:f>
      </x:c>
      <x:c r="F103" s="40" t="str">
        <x:f>IFERROR(VLOOKUP(B103,'수시평가'!$A$6:$W$105,15,FALSE),"")</x:f>
      </x:c>
      <x:c r="G103" s="40" t="str">
        <x:f>IFERROR(VLOOKUP(B103,'수시평가'!$A$6:$W$105,19,FALSE),"")</x:f>
      </x:c>
      <x:c r="H103" s="42" t="str">
        <x:f>IFERROR(VLOOKUP(B103,'수시평가'!$A$6:$W$105,20,FALSE),"")</x:f>
      </x:c>
      <x:c r="I103" s="38" t="str"/>
      <x:c r="J103" s="41"/>
      <x:c r="K103" s="38" t="str"/>
      <x:c r="L103" s="41"/>
      <x:c r="M103" s="38" t="str"/>
      <x:c r="N103" s="38" t="str"/>
      <x:c r="O103" s="40" t="str">
        <x:f>IF(A103="","",IF(N103="","확인 대기",IF(N103="상","필요",IF(N103="중","검토","불필요"))))</x:f>
      </x:c>
      <x:c r="P103" s="38" t="str"/>
      <x:c r="Q103" s="41"/>
      <x:c r="R103" s="40" t="str">
        <x:f>IF(A103="","",IF(AND(H103&lt;TODAY(),I103&lt;&gt;"완료"),"기한초과",IF(I103&lt;&gt;"완료","진행중",IF(OR(L103="",M103="",N103="",Q103=""),"확인대기",IF(N103="상","추가조치","종결")))))</x:f>
      </x:c>
      <x:c r="S103" s="43" t="str">
        <x:f>IF(OR(A103="",H103="",I103="완료"),"",MAX(0,TODAY()-H103))</x:f>
      </x:c>
      <x:c r="T103" s="38" t="str"/>
    </x:row>
    <x:row r="104" ht="46" customHeight="1">
      <x:c r="A104" s="38" t="str"/>
      <x:c r="B104" s="38" t="str"/>
      <x:c r="C104" s="40" t="str">
        <x:f>IFERROR(VLOOKUP(B104,'수시평가'!$A$6:$W$105,4,FALSE),"")</x:f>
      </x:c>
      <x:c r="D104" s="40" t="str">
        <x:f>IFERROR(VLOOKUP(B104,'수시평가'!$A$6:$W$105,7,FALSE),"")</x:f>
      </x:c>
      <x:c r="E104" s="40" t="str">
        <x:f>IFERROR(VLOOKUP(B104,'수시평가'!$A$6:$W$105,9,FALSE),"")</x:f>
      </x:c>
      <x:c r="F104" s="40" t="str">
        <x:f>IFERROR(VLOOKUP(B104,'수시평가'!$A$6:$W$105,15,FALSE),"")</x:f>
      </x:c>
      <x:c r="G104" s="40" t="str">
        <x:f>IFERROR(VLOOKUP(B104,'수시평가'!$A$6:$W$105,19,FALSE),"")</x:f>
      </x:c>
      <x:c r="H104" s="42" t="str">
        <x:f>IFERROR(VLOOKUP(B104,'수시평가'!$A$6:$W$105,20,FALSE),"")</x:f>
      </x:c>
      <x:c r="I104" s="38" t="str"/>
      <x:c r="J104" s="41"/>
      <x:c r="K104" s="38" t="str"/>
      <x:c r="L104" s="41"/>
      <x:c r="M104" s="38" t="str"/>
      <x:c r="N104" s="38" t="str"/>
      <x:c r="O104" s="40" t="str">
        <x:f>IF(A104="","",IF(N104="","확인 대기",IF(N104="상","필요",IF(N104="중","검토","불필요"))))</x:f>
      </x:c>
      <x:c r="P104" s="38" t="str"/>
      <x:c r="Q104" s="41"/>
      <x:c r="R104" s="40" t="str">
        <x:f>IF(A104="","",IF(AND(H104&lt;TODAY(),I104&lt;&gt;"완료"),"기한초과",IF(I104&lt;&gt;"완료","진행중",IF(OR(L104="",M104="",N104="",Q104=""),"확인대기",IF(N104="상","추가조치","종결")))))</x:f>
      </x:c>
      <x:c r="S104" s="43" t="str">
        <x:f>IF(OR(A104="",H104="",I104="완료"),"",MAX(0,TODAY()-H104))</x:f>
      </x:c>
      <x:c r="T104" s="38" t="str"/>
    </x:row>
    <x:row r="105" ht="46" customHeight="1">
      <x:c r="A105" s="38" t="str"/>
      <x:c r="B105" s="38" t="str"/>
      <x:c r="C105" s="40" t="str">
        <x:f>IFERROR(VLOOKUP(B105,'수시평가'!$A$6:$W$105,4,FALSE),"")</x:f>
      </x:c>
      <x:c r="D105" s="40" t="str">
        <x:f>IFERROR(VLOOKUP(B105,'수시평가'!$A$6:$W$105,7,FALSE),"")</x:f>
      </x:c>
      <x:c r="E105" s="40" t="str">
        <x:f>IFERROR(VLOOKUP(B105,'수시평가'!$A$6:$W$105,9,FALSE),"")</x:f>
      </x:c>
      <x:c r="F105" s="40" t="str">
        <x:f>IFERROR(VLOOKUP(B105,'수시평가'!$A$6:$W$105,15,FALSE),"")</x:f>
      </x:c>
      <x:c r="G105" s="40" t="str">
        <x:f>IFERROR(VLOOKUP(B105,'수시평가'!$A$6:$W$105,19,FALSE),"")</x:f>
      </x:c>
      <x:c r="H105" s="42" t="str">
        <x:f>IFERROR(VLOOKUP(B105,'수시평가'!$A$6:$W$105,20,FALSE),"")</x:f>
      </x:c>
      <x:c r="I105" s="38" t="str"/>
      <x:c r="J105" s="41"/>
      <x:c r="K105" s="38" t="str"/>
      <x:c r="L105" s="41"/>
      <x:c r="M105" s="38" t="str"/>
      <x:c r="N105" s="38" t="str"/>
      <x:c r="O105" s="40" t="str">
        <x:f>IF(A105="","",IF(N105="","확인 대기",IF(N105="상","필요",IF(N105="중","검토","불필요"))))</x:f>
      </x:c>
      <x:c r="P105" s="38" t="str"/>
      <x:c r="Q105" s="41"/>
      <x:c r="R105" s="40" t="str">
        <x:f>IF(A105="","",IF(AND(H105&lt;TODAY(),I105&lt;&gt;"완료"),"기한초과",IF(I105&lt;&gt;"완료","진행중",IF(OR(L105="",M105="",N105="",Q105=""),"확인대기",IF(N105="상","추가조치","종결")))))</x:f>
      </x:c>
      <x:c r="S105" s="43" t="str">
        <x:f>IF(OR(A105="",H105="",I105="완료"),"",MAX(0,TODAY()-H105))</x:f>
      </x:c>
      <x:c r="T105" s="38" t="str"/>
    </x:row>
  </x:sheetData>
  <x:mergeCells>
    <x:mergeCell ref="A1:T2"/>
    <x:mergeCell ref="A3:T3"/>
  </x:mergeCells>
  <x:conditionalFormatting sqref="R6:R105">
    <x:cfRule type="containsText" dxfId="4" priority="1" operator="containsText" text="기한초과"/>
    <x:cfRule type="containsText" dxfId="5" priority="2" operator="containsText" text="추가조치"/>
  </x:conditionalFormatting>
  <x:dataValidations count="3">
    <x:dataValidation type="list" sqref="B6:B105">
      <x:formula1>'수시평가'!$A$6:$A$105</x:formula1>
    </x:dataValidation>
    <x:dataValidation type="list" sqref="I6:I105">
      <x:formula1>"미착수,진행중,완료"</x:formula1>
    </x:dataValidation>
    <x:dataValidation type="list" sqref="N6:N105">
      <x:formula1>'코드표'!$A$4:$A$6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  <x:legacyDrawing xmlns:r="http://schemas.openxmlformats.org/officeDocument/2006/relationships" r:id="R9c4cc1834820414a"/>
</x:worksheet>
</file>

<file path=xl/worksheets/sheet6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3" hidden="0" customWidth="1"/>
    <x:col min="2" max="2" width="10" hidden="0" customWidth="1"/>
    <x:col min="3" max="3" width="20" hidden="0" customWidth="1"/>
    <x:col min="4" max="4" width="13" hidden="0" customWidth="1"/>
    <x:col min="5" max="5" width="10" hidden="0" customWidth="1"/>
    <x:col min="6" max="6" width="20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24" customHeight="1">
      <x:c r="A1" s="4" t="str">
        <x:v>5. 현황</x:v>
      </x:c>
      <x:c r="B1" s="4" t="str">
        <x:v>5. 현황</x:v>
      </x:c>
      <x:c r="C1" s="4" t="str">
        <x:v>5. 현황</x:v>
      </x:c>
      <x:c r="D1" s="4" t="str">
        <x:v>5. 현황</x:v>
      </x:c>
      <x:c r="E1" s="4" t="str">
        <x:v>5. 현황</x:v>
      </x:c>
      <x:c r="F1" s="4" t="str">
        <x:v>5. 현황</x:v>
      </x:c>
      <x:c r="G1" s="4" t="str">
        <x:v>5. 현황</x:v>
      </x:c>
      <x:c r="H1" s="4" t="str">
        <x:v>5. 현황</x:v>
      </x:c>
      <x:c r="I1" s="4" t="str">
        <x:v>5. 현황</x:v>
      </x:c>
      <x:c r="J1" s="4" t="str">
        <x:v>5. 현황</x:v>
      </x:c>
    </x:row>
    <x:row r="2" ht="24" customHeight="1">
      <x:c r="A2" s="4" t="str">
        <x:v>5. 현황</x:v>
      </x:c>
      <x:c r="B2" s="4" t="str">
        <x:v>5. 현황</x:v>
      </x:c>
      <x:c r="C2" s="4" t="str">
        <x:v>5. 현황</x:v>
      </x:c>
      <x:c r="D2" s="4" t="str">
        <x:v>5. 현황</x:v>
      </x:c>
      <x:c r="E2" s="4" t="str">
        <x:v>5. 현황</x:v>
      </x:c>
      <x:c r="F2" s="4" t="str">
        <x:v>5. 현황</x:v>
      </x:c>
      <x:c r="G2" s="4" t="str">
        <x:v>5. 현황</x:v>
      </x:c>
      <x:c r="H2" s="4" t="str">
        <x:v>5. 현황</x:v>
      </x:c>
      <x:c r="I2" s="4" t="str">
        <x:v>5. 현황</x:v>
      </x:c>
      <x:c r="J2" s="4" t="str">
        <x:v>5. 현황</x:v>
      </x:c>
    </x:row>
    <x:row r="3" ht="24" customHeight="1">
      <x:c r="A3" s="37" t="str">
        <x:v>상세 원인은 각 대장에서 확인합니다. 이 화면은 미종결·기한초과·작업보류 항목을 놓치지 않기 위한 최소 지표만 표시합니다.</x:v>
      </x:c>
      <x:c r="B3" s="37" t="str">
        <x:v>상세 원인은 각 대장에서 확인합니다. 이 화면은 미종결·기한초과·작업보류 항목을 놓치지 않기 위한 최소 지표만 표시합니다.</x:v>
      </x:c>
      <x:c r="C3" s="37" t="str">
        <x:v>상세 원인은 각 대장에서 확인합니다. 이 화면은 미종결·기한초과·작업보류 항목을 놓치지 않기 위한 최소 지표만 표시합니다.</x:v>
      </x:c>
      <x:c r="D3" s="37" t="str">
        <x:v>상세 원인은 각 대장에서 확인합니다. 이 화면은 미종결·기한초과·작업보류 항목을 놓치지 않기 위한 최소 지표만 표시합니다.</x:v>
      </x:c>
      <x:c r="E3" s="37" t="str">
        <x:v>상세 원인은 각 대장에서 확인합니다. 이 화면은 미종결·기한초과·작업보류 항목을 놓치지 않기 위한 최소 지표만 표시합니다.</x:v>
      </x:c>
      <x:c r="F3" s="37" t="str">
        <x:v>상세 원인은 각 대장에서 확인합니다. 이 화면은 미종결·기한초과·작업보류 항목을 놓치지 않기 위한 최소 지표만 표시합니다.</x:v>
      </x:c>
      <x:c r="G3" s="37" t="str">
        <x:v>상세 원인은 각 대장에서 확인합니다. 이 화면은 미종결·기한초과·작업보류 항목을 놓치지 않기 위한 최소 지표만 표시합니다.</x:v>
      </x:c>
      <x:c r="H3" s="37" t="str">
        <x:v>상세 원인은 각 대장에서 확인합니다. 이 화면은 미종결·기한초과·작업보류 항목을 놓치지 않기 위한 최소 지표만 표시합니다.</x:v>
      </x:c>
      <x:c r="I3" s="37" t="str">
        <x:v>상세 원인은 각 대장에서 확인합니다. 이 화면은 미종결·기한초과·작업보류 항목을 놓치지 않기 위한 최소 지표만 표시합니다.</x:v>
      </x:c>
      <x:c r="J3" s="37" t="str">
        <x:v>상세 원인은 각 대장에서 확인합니다. 이 화면은 미종결·기한초과·작업보류 항목을 놓치지 않기 위한 최소 지표만 표시합니다.</x:v>
      </x:c>
    </x:row>
    <x:row r="4" ht="24" customHeight="1"/>
    <x:row r="5" ht="24" customHeight="1">
      <x:c r="A5" s="46" t="str">
        <x:v>평가 건수</x:v>
      </x:c>
      <x:c r="B5" s="46" t="str">
        <x:v>평가 건수</x:v>
      </x:c>
      <x:c r="C5" s="46" t="str">
        <x:v>평가 건수</x:v>
      </x:c>
      <x:c r="D5" s="46" t="str">
        <x:v>현재위험 상</x:v>
      </x:c>
      <x:c r="E5" s="46" t="str">
        <x:v>현재위험 상</x:v>
      </x:c>
      <x:c r="F5" s="46" t="str">
        <x:v>현재위험 상</x:v>
      </x:c>
      <x:c r="G5" s="46" t="str">
        <x:v>기한초과 조치</x:v>
      </x:c>
      <x:c r="H5" s="46" t="str">
        <x:v>기한초과 조치</x:v>
      </x:c>
      <x:c r="I5" s="46" t="str">
        <x:v>기한초과 조치</x:v>
      </x:c>
      <x:c r="J5" s="46" t="str">
        <x:v>기한초과 조치</x:v>
      </x:c>
    </x:row>
    <x:row r="6" ht="26" customHeight="1">
      <x:c r="A6" s="50" t="n">
        <x:f>COUNTA('수시평가'!$A$6:$A$105)</x:f>
        <x:v>1</x:v>
      </x:c>
      <x:c r="B6" s="50" t="str"/>
      <x:c r="C6" s="50" t="str"/>
      <x:c r="D6" s="50" t="n">
        <x:f>COUNTIF('수시평가'!$M$6:$M$105,"상")</x:f>
        <x:v>1</x:v>
      </x:c>
      <x:c r="E6" s="50" t="str"/>
      <x:c r="F6" s="50" t="str"/>
      <x:c r="G6" s="50" t="n">
        <x:f>COUNTIF('개선조치대장'!$R$6:$R$105,"기한초과")</x:f>
        <x:v>0</x:v>
      </x:c>
      <x:c r="H6" s="50" t="str"/>
      <x:c r="I6" s="50" t="str"/>
      <x:c r="J6" s="50" t="str"/>
    </x:row>
    <x:row r="7" ht="26" customHeight="1">
      <x:c r="A7" s="50" t="str"/>
      <x:c r="B7" s="50" t="str"/>
      <x:c r="C7" s="50" t="str"/>
      <x:c r="D7" s="50" t="str"/>
      <x:c r="E7" s="50" t="str"/>
      <x:c r="F7" s="50" t="str"/>
      <x:c r="G7" s="50" t="str"/>
      <x:c r="H7" s="50" t="str"/>
      <x:c r="I7" s="50" t="str"/>
      <x:c r="J7" s="50" t="str"/>
    </x:row>
    <x:row r="8" ht="26" customHeight="1">
      <x:c r="A8" s="50" t="str"/>
      <x:c r="B8" s="50" t="str"/>
      <x:c r="C8" s="50" t="str"/>
      <x:c r="D8" s="50" t="str"/>
      <x:c r="E8" s="50" t="str"/>
      <x:c r="F8" s="50" t="str"/>
      <x:c r="G8" s="50" t="str"/>
      <x:c r="H8" s="50" t="str"/>
      <x:c r="I8" s="50" t="str"/>
      <x:c r="J8" s="50" t="str"/>
    </x:row>
    <x:row r="9" ht="26" customHeight="1"/>
    <x:row r="10" ht="26" customHeight="1">
      <x:c r="A10" s="46" t="str">
        <x:v>미종결 조치</x:v>
      </x:c>
      <x:c r="B10" s="46" t="str">
        <x:v>미종결 조치</x:v>
      </x:c>
      <x:c r="C10" s="46" t="str">
        <x:v>미종결 조치</x:v>
      </x:c>
      <x:c r="D10" s="46" t="str">
        <x:v>작업보류</x:v>
      </x:c>
      <x:c r="E10" s="46" t="str">
        <x:v>작업보류</x:v>
      </x:c>
      <x:c r="F10" s="46" t="str">
        <x:v>작업보류</x:v>
      </x:c>
      <x:c r="G10" s="46" t="str">
        <x:v>계획 보완</x:v>
      </x:c>
      <x:c r="H10" s="46" t="str">
        <x:v>계획 보완</x:v>
      </x:c>
      <x:c r="I10" s="46" t="str">
        <x:v>계획 보완</x:v>
      </x:c>
      <x:c r="J10" s="46" t="str">
        <x:v>계획 보완</x:v>
      </x:c>
    </x:row>
    <x:row r="11" ht="26" customHeight="1">
      <x:c r="A11" s="50" t="n">
        <x:f>COUNTIF('개선조치대장'!$R$6:$R$105,"진행중")+COUNTIF('개선조치대장'!$R$6:$R$105,"확인대기")+COUNTIF('개선조치대장'!$R$6:$R$105,"추가조치")+COUNTIF('개선조치대장'!$R$6:$R$105,"기한초과")</x:f>
        <x:v>1</x:v>
      </x:c>
      <x:c r="B11" s="50" t="str"/>
      <x:c r="C11" s="50" t="str"/>
      <x:c r="D11" s="50" t="n">
        <x:f>COUNTIF('변경사항확인'!$N$6:$N$105,"작업보류")</x:f>
        <x:v>1</x:v>
      </x:c>
      <x:c r="E11" s="50" t="str"/>
      <x:c r="F11" s="50" t="str"/>
      <x:c r="G11" s="50" t="n">
        <x:f>COUNTIF('수시평가'!$W$6:$W$105,"계획 보완")</x:f>
        <x:v>0</x:v>
      </x:c>
      <x:c r="H11" s="50" t="str"/>
      <x:c r="I11" s="50" t="str"/>
      <x:c r="J11" s="50" t="str"/>
    </x:row>
    <x:row r="12" ht="26" customHeight="1">
      <x:c r="A12" s="50" t="str"/>
      <x:c r="B12" s="50" t="str"/>
      <x:c r="C12" s="50" t="str"/>
      <x:c r="D12" s="50" t="str"/>
      <x:c r="E12" s="50" t="str"/>
      <x:c r="F12" s="50" t="str"/>
      <x:c r="G12" s="50" t="str"/>
      <x:c r="H12" s="50" t="str"/>
      <x:c r="I12" s="50" t="str"/>
      <x:c r="J12" s="50" t="str"/>
    </x:row>
    <x:row r="13" ht="26" customHeight="1">
      <x:c r="A13" s="50" t="str"/>
      <x:c r="B13" s="50" t="str"/>
      <x:c r="C13" s="50" t="str"/>
      <x:c r="D13" s="50" t="str"/>
      <x:c r="E13" s="50" t="str"/>
      <x:c r="F13" s="50" t="str"/>
      <x:c r="G13" s="50" t="str"/>
      <x:c r="H13" s="50" t="str"/>
      <x:c r="I13" s="50" t="str"/>
      <x:c r="J13" s="50" t="str"/>
    </x:row>
    <x:row r="14" ht="24" customHeight="1"/>
    <x:row r="15" ht="24" customHeight="1">
      <x:c r="A15" s="12" t="str">
        <x:v>개선조치 상태</x:v>
      </x:c>
      <x:c r="B15" s="12" t="str">
        <x:v>개선조치 상태</x:v>
      </x:c>
      <x:c r="C15" s="12" t="str">
        <x:v>개선조치 상태</x:v>
      </x:c>
      <x:c r="D15" s="12" t="str">
        <x:v>개선조치 상태</x:v>
      </x:c>
      <x:c r="E15" s="12" t="str">
        <x:v>개선조치 상태</x:v>
      </x:c>
      <x:c r="F15" s="12" t="str">
        <x:v>개선조치 상태</x:v>
      </x:c>
      <x:c r="G15" s="12" t="str">
        <x:v>오늘 확인 순서</x:v>
      </x:c>
      <x:c r="H15" s="12" t="str">
        <x:v>오늘 확인 순서</x:v>
      </x:c>
      <x:c r="I15" s="12" t="str">
        <x:v>오늘 확인 순서</x:v>
      </x:c>
      <x:c r="J15" s="12" t="str">
        <x:v>오늘 확인 순서</x:v>
      </x:c>
    </x:row>
    <x:row r="16" ht="24" customHeight="1">
      <x:c r="A16" s="18" t="str">
        <x:v>상태</x:v>
      </x:c>
      <x:c r="B16" s="18" t="str">
        <x:v>건수</x:v>
      </x:c>
      <x:c r="C16" s="18" t="str">
        <x:v>현장 확인</x:v>
      </x:c>
      <x:c r="D16" s="18" t="str"/>
      <x:c r="E16" s="18" t="str"/>
      <x:c r="G16" s="56" t="str">
        <x:v>1. 작업보류 건의 임시 통제가 유지되는지 확인
2. 기한초과 건의 작업 지속 가능 여부 재검토
3. 완료 건의 효과·잔여위험·재공유 확인</x:v>
      </x:c>
      <x:c r="H16" s="56" t="str">
        <x:v>1. 작업보류 건의 임시 통제가 유지되는지 확인
2. 기한초과 건의 작업 지속 가능 여부 재검토
3. 완료 건의 효과·잔여위험·재공유 확인</x:v>
      </x:c>
      <x:c r="I16" s="56" t="str">
        <x:v>1. 작업보류 건의 임시 통제가 유지되는지 확인
2. 기한초과 건의 작업 지속 가능 여부 재검토
3. 완료 건의 효과·잔여위험·재공유 확인</x:v>
      </x:c>
      <x:c r="J16" s="56" t="str">
        <x:v>1. 작업보류 건의 임시 통제가 유지되는지 확인
2. 기한초과 건의 작업 지속 가능 여부 재검토
3. 완료 건의 효과·잔여위험·재공유 확인</x:v>
      </x:c>
    </x:row>
    <x:row r="17" ht="24" customHeight="1">
      <x:c r="A17" s="23" t="str">
        <x:v>진행중</x:v>
      </x:c>
      <x:c r="B17" s="52" t="n">
        <x:f>COUNTIF('개선조치대장'!$R$6:$R$105,"진행중")</x:f>
        <x:v>1</x:v>
      </x:c>
      <x:c r="C17" s="22" t="str">
        <x:v>담당자·기한과 진행 장애를 확인</x:v>
      </x:c>
      <x:c r="D17" s="22" t="str"/>
      <x:c r="E17" s="22" t="str"/>
      <x:c r="G17" s="56" t="str">
        <x:v>1. 작업보류 건의 임시 통제가 유지되는지 확인
2. 기한초과 건의 작업 지속 가능 여부 재검토
3. 완료 건의 효과·잔여위험·재공유 확인</x:v>
      </x:c>
      <x:c r="H17" s="56" t="str">
        <x:v>1. 작업보류 건의 임시 통제가 유지되는지 확인
2. 기한초과 건의 작업 지속 가능 여부 재검토
3. 완료 건의 효과·잔여위험·재공유 확인</x:v>
      </x:c>
      <x:c r="I17" s="56" t="str">
        <x:v>1. 작업보류 건의 임시 통제가 유지되는지 확인
2. 기한초과 건의 작업 지속 가능 여부 재검토
3. 완료 건의 효과·잔여위험·재공유 확인</x:v>
      </x:c>
      <x:c r="J17" s="56" t="str">
        <x:v>1. 작업보류 건의 임시 통제가 유지되는지 확인
2. 기한초과 건의 작업 지속 가능 여부 재검토
3. 완료 건의 효과·잔여위험·재공유 확인</x:v>
      </x:c>
    </x:row>
    <x:row r="18" ht="24" customHeight="1">
      <x:c r="A18" s="23" t="str">
        <x:v>기한초과</x:v>
      </x:c>
      <x:c r="B18" s="52" t="n">
        <x:f>COUNTIF('개선조치대장'!$R$6:$R$105,"기한초과")</x:f>
        <x:v>0</x:v>
      </x:c>
      <x:c r="C18" s="22" t="str">
        <x:v>작업 지속 가능 여부와 임시조치를 재검토</x:v>
      </x:c>
      <x:c r="D18" s="22" t="str"/>
      <x:c r="E18" s="22" t="str"/>
      <x:c r="G18" s="56" t="str">
        <x:v>1. 작업보류 건의 임시 통제가 유지되는지 확인
2. 기한초과 건의 작업 지속 가능 여부 재검토
3. 완료 건의 효과·잔여위험·재공유 확인</x:v>
      </x:c>
      <x:c r="H18" s="56" t="str">
        <x:v>1. 작업보류 건의 임시 통제가 유지되는지 확인
2. 기한초과 건의 작업 지속 가능 여부 재검토
3. 완료 건의 효과·잔여위험·재공유 확인</x:v>
      </x:c>
      <x:c r="I18" s="56" t="str">
        <x:v>1. 작업보류 건의 임시 통제가 유지되는지 확인
2. 기한초과 건의 작업 지속 가능 여부 재검토
3. 완료 건의 효과·잔여위험·재공유 확인</x:v>
      </x:c>
      <x:c r="J18" s="56" t="str">
        <x:v>1. 작업보류 건의 임시 통제가 유지되는지 확인
2. 기한초과 건의 작업 지속 가능 여부 재검토
3. 완료 건의 효과·잔여위험·재공유 확인</x:v>
      </x:c>
    </x:row>
    <x:row r="19" ht="24" customHeight="1">
      <x:c r="A19" s="23" t="str">
        <x:v>확인대기</x:v>
      </x:c>
      <x:c r="B19" s="52" t="n">
        <x:f>COUNTIF('개선조치대장'!$R$6:$R$105,"확인대기")</x:f>
        <x:v>0</x:v>
      </x:c>
      <x:c r="C19" s="22" t="str">
        <x:v>완료 후 효과·잔여위험·재공유를 확인</x:v>
      </x:c>
      <x:c r="D19" s="22" t="str"/>
      <x:c r="E19" s="22" t="str"/>
    </x:row>
    <x:row r="20" ht="24" customHeight="1">
      <x:c r="A20" s="23" t="str">
        <x:v>추가조치</x:v>
      </x:c>
      <x:c r="B20" s="52" t="n">
        <x:f>COUNTIF('개선조치대장'!$R$6:$R$105,"추가조치")</x:f>
        <x:v>0</x:v>
      </x:c>
      <x:c r="C20" s="22" t="str">
        <x:v>잔여위험이 높아 후속대책 필요</x:v>
      </x:c>
      <x:c r="D20" s="22" t="str"/>
      <x:c r="E20" s="22" t="str"/>
      <x:c r="G20" s="34" t="str">
        <x:v>수치가 0이어도 현장에 새 위험이 없는지 별도로 확인합니다. 지표는 입력 누락을 대신 판단하지 않습니다.</x:v>
      </x:c>
      <x:c r="H20" s="34" t="str">
        <x:v>수치가 0이어도 현장에 새 위험이 없는지 별도로 확인합니다. 지표는 입력 누락을 대신 판단하지 않습니다.</x:v>
      </x:c>
      <x:c r="I20" s="34" t="str">
        <x:v>수치가 0이어도 현장에 새 위험이 없는지 별도로 확인합니다. 지표는 입력 누락을 대신 판단하지 않습니다.</x:v>
      </x:c>
      <x:c r="J20" s="34" t="str">
        <x:v>수치가 0이어도 현장에 새 위험이 없는지 별도로 확인합니다. 지표는 입력 누락을 대신 판단하지 않습니다.</x:v>
      </x:c>
    </x:row>
    <x:row r="21" ht="24" customHeight="1">
      <x:c r="A21" s="23" t="str">
        <x:v>종결</x:v>
      </x:c>
      <x:c r="B21" s="52" t="n">
        <x:f>COUNTIF('개선조치대장'!$R$6:$R$105,"종결")</x:f>
        <x:v>0</x:v>
      </x:c>
      <x:c r="C21" s="22" t="str">
        <x:v>효과 확인과 재공유까지 완료</x:v>
      </x:c>
      <x:c r="D21" s="22" t="str"/>
      <x:c r="E21" s="22" t="str"/>
      <x:c r="G21" s="34" t="str">
        <x:v>수치가 0이어도 현장에 새 위험이 없는지 별도로 확인합니다. 지표는 입력 누락을 대신 판단하지 않습니다.</x:v>
      </x:c>
      <x:c r="H21" s="34" t="str">
        <x:v>수치가 0이어도 현장에 새 위험이 없는지 별도로 확인합니다. 지표는 입력 누락을 대신 판단하지 않습니다.</x:v>
      </x:c>
      <x:c r="I21" s="34" t="str">
        <x:v>수치가 0이어도 현장에 새 위험이 없는지 별도로 확인합니다. 지표는 입력 누락을 대신 판단하지 않습니다.</x:v>
      </x:c>
      <x:c r="J21" s="34" t="str">
        <x:v>수치가 0이어도 현장에 새 위험이 없는지 별도로 확인합니다. 지표는 입력 누락을 대신 판단하지 않습니다.</x:v>
      </x:c>
    </x:row>
    <x:row r="22" ht="24" customHeight="1">
      <x:c r="G22" s="34" t="str">
        <x:v>수치가 0이어도 현장에 새 위험이 없는지 별도로 확인합니다. 지표는 입력 누락을 대신 판단하지 않습니다.</x:v>
      </x:c>
      <x:c r="H22" s="34" t="str">
        <x:v>수치가 0이어도 현장에 새 위험이 없는지 별도로 확인합니다. 지표는 입력 누락을 대신 판단하지 않습니다.</x:v>
      </x:c>
      <x:c r="I22" s="34" t="str">
        <x:v>수치가 0이어도 현장에 새 위험이 없는지 별도로 확인합니다. 지표는 입력 누락을 대신 판단하지 않습니다.</x:v>
      </x:c>
      <x:c r="J22" s="34" t="str">
        <x:v>수치가 0이어도 현장에 새 위험이 없는지 별도로 확인합니다. 지표는 입력 누락을 대신 판단하지 않습니다.</x:v>
      </x:c>
    </x:row>
    <x:row r="23" ht="24" customHeight="1"/>
    <x:row r="24" ht="24" customHeight="1"/>
  </x:sheetData>
  <x:mergeCells>
    <x:mergeCell ref="A1:J2"/>
    <x:mergeCell ref="A3:J3"/>
    <x:mergeCell ref="A5:C5"/>
    <x:mergeCell ref="A6:C8"/>
    <x:mergeCell ref="D5:F5"/>
    <x:mergeCell ref="D6:F8"/>
    <x:mergeCell ref="G5:J5"/>
    <x:mergeCell ref="G6:J8"/>
    <x:mergeCell ref="A10:C10"/>
    <x:mergeCell ref="A11:C13"/>
    <x:mergeCell ref="D10:F10"/>
    <x:mergeCell ref="D11:F13"/>
    <x:mergeCell ref="G10:J10"/>
    <x:mergeCell ref="G11:J13"/>
    <x:mergeCell ref="A15:J15"/>
    <x:mergeCell ref="C16:E16"/>
    <x:mergeCell ref="C17:E17"/>
    <x:mergeCell ref="C18:E18"/>
    <x:mergeCell ref="C19:E19"/>
    <x:mergeCell ref="C20:E20"/>
    <x:mergeCell ref="C21:E21"/>
    <x:mergeCell ref="G15:J15"/>
    <x:mergeCell ref="G16:J18"/>
    <x:mergeCell ref="G20:J22"/>
  </x:mergeCells>
  <x:printOptions horizontalCentered="1"/>
  <x:pageMargins left="0.25" right="0.25" top="0.35" bottom="0.35" header="0.15" footer="0.15"/>
  <x:pageSetup paperSize="9" orientation="landscape" fitToWidth="1" fitToHeight="1"/>
</x:worksheet>
</file>

<file path=xl/worksheets/sheet7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2" hidden="0" customWidth="1"/>
    <x:col min="4" max="4" width="12" hidden="0" customWidth="1"/>
    <x:col min="5" max="5" width="11" hidden="0" customWidth="1"/>
    <x:col min="6" max="6" width="11" hidden="0" customWidth="1"/>
    <x:col min="7" max="7" width="12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24" customHeight="1">
      <x:c r="A1" s="4" t="str">
        <x:v>수시 위험성평가·개선조치 보고서</x:v>
      </x:c>
      <x:c r="B1" s="4" t="str">
        <x:v>수시 위험성평가·개선조치 보고서</x:v>
      </x:c>
      <x:c r="C1" s="4" t="str">
        <x:v>수시 위험성평가·개선조치 보고서</x:v>
      </x:c>
      <x:c r="D1" s="4" t="str">
        <x:v>수시 위험성평가·개선조치 보고서</x:v>
      </x:c>
      <x:c r="E1" s="4" t="str">
        <x:v>수시 위험성평가·개선조치 보고서</x:v>
      </x:c>
      <x:c r="F1" s="4" t="str">
        <x:v>수시 위험성평가·개선조치 보고서</x:v>
      </x:c>
      <x:c r="G1" s="4" t="str">
        <x:v>수시 위험성평가·개선조치 보고서</x:v>
      </x:c>
      <x:c r="H1" s="4" t="str">
        <x:v>수시 위험성평가·개선조치 보고서</x:v>
      </x:c>
      <x:c r="I1" s="4" t="str">
        <x:v>수시 위험성평가·개선조치 보고서</x:v>
      </x:c>
      <x:c r="J1" s="4" t="str">
        <x:v>수시 위험성평가·개선조치 보고서</x:v>
      </x:c>
      <x:c r="K1" s="4" t="str">
        <x:v>수시 위험성평가·개선조치 보고서</x:v>
      </x:c>
      <x:c r="L1" s="4" t="str">
        <x:v>수시 위험성평가·개선조치 보고서</x:v>
      </x:c>
      <x:c r="M1" s="4" t="str">
        <x:v>수시 위험성평가·개선조치 보고서</x:v>
      </x:c>
      <x:c r="N1" s="4" t="str">
        <x:v>수시 위험성평가·개선조치 보고서</x:v>
      </x:c>
    </x:row>
    <x:row r="2" ht="24" customHeight="1">
      <x:c r="A2" s="4" t="str">
        <x:v>수시 위험성평가·개선조치 보고서</x:v>
      </x:c>
      <x:c r="B2" s="4" t="str">
        <x:v>수시 위험성평가·개선조치 보고서</x:v>
      </x:c>
      <x:c r="C2" s="4" t="str">
        <x:v>수시 위험성평가·개선조치 보고서</x:v>
      </x:c>
      <x:c r="D2" s="4" t="str">
        <x:v>수시 위험성평가·개선조치 보고서</x:v>
      </x:c>
      <x:c r="E2" s="4" t="str">
        <x:v>수시 위험성평가·개선조치 보고서</x:v>
      </x:c>
      <x:c r="F2" s="4" t="str">
        <x:v>수시 위험성평가·개선조치 보고서</x:v>
      </x:c>
      <x:c r="G2" s="4" t="str">
        <x:v>수시 위험성평가·개선조치 보고서</x:v>
      </x:c>
      <x:c r="H2" s="4" t="str">
        <x:v>수시 위험성평가·개선조치 보고서</x:v>
      </x:c>
      <x:c r="I2" s="4" t="str">
        <x:v>수시 위험성평가·개선조치 보고서</x:v>
      </x:c>
      <x:c r="J2" s="4" t="str">
        <x:v>수시 위험성평가·개선조치 보고서</x:v>
      </x:c>
      <x:c r="K2" s="4" t="str">
        <x:v>수시 위험성평가·개선조치 보고서</x:v>
      </x:c>
      <x:c r="L2" s="4" t="str">
        <x:v>수시 위험성평가·개선조치 보고서</x:v>
      </x:c>
      <x:c r="M2" s="4" t="str">
        <x:v>수시 위험성평가·개선조치 보고서</x:v>
      </x:c>
      <x:c r="N2" s="4" t="str">
        <x:v>수시 위험성평가·개선조치 보고서</x:v>
      </x:c>
    </x:row>
    <x:row r="3" ht="24" customHeight="1">
      <x:c r="A3" s="37" t="str">
        <x:v>평가ID를 선택하면 해당 평가와 첫 번째 개선조치가 자동 표시됩니다. 추가 조치가 여러 건이면 개선조치대장을 함께 출력하세요.</x:v>
      </x:c>
      <x:c r="B3" s="37" t="str">
        <x:v>평가ID를 선택하면 해당 평가와 첫 번째 개선조치가 자동 표시됩니다. 추가 조치가 여러 건이면 개선조치대장을 함께 출력하세요.</x:v>
      </x:c>
      <x:c r="C3" s="37" t="str">
        <x:v>평가ID를 선택하면 해당 평가와 첫 번째 개선조치가 자동 표시됩니다. 추가 조치가 여러 건이면 개선조치대장을 함께 출력하세요.</x:v>
      </x:c>
      <x:c r="D3" s="37" t="str">
        <x:v>평가ID를 선택하면 해당 평가와 첫 번째 개선조치가 자동 표시됩니다. 추가 조치가 여러 건이면 개선조치대장을 함께 출력하세요.</x:v>
      </x:c>
      <x:c r="E3" s="37" t="str">
        <x:v>평가ID를 선택하면 해당 평가와 첫 번째 개선조치가 자동 표시됩니다. 추가 조치가 여러 건이면 개선조치대장을 함께 출력하세요.</x:v>
      </x:c>
      <x:c r="F3" s="37" t="str">
        <x:v>평가ID를 선택하면 해당 평가와 첫 번째 개선조치가 자동 표시됩니다. 추가 조치가 여러 건이면 개선조치대장을 함께 출력하세요.</x:v>
      </x:c>
      <x:c r="G3" s="37" t="str">
        <x:v>평가ID를 선택하면 해당 평가와 첫 번째 개선조치가 자동 표시됩니다. 추가 조치가 여러 건이면 개선조치대장을 함께 출력하세요.</x:v>
      </x:c>
      <x:c r="H3" s="37" t="str">
        <x:v>평가ID를 선택하면 해당 평가와 첫 번째 개선조치가 자동 표시됩니다. 추가 조치가 여러 건이면 개선조치대장을 함께 출력하세요.</x:v>
      </x:c>
      <x:c r="I3" s="37" t="str">
        <x:v>평가ID를 선택하면 해당 평가와 첫 번째 개선조치가 자동 표시됩니다. 추가 조치가 여러 건이면 개선조치대장을 함께 출력하세요.</x:v>
      </x:c>
      <x:c r="J3" s="37" t="str">
        <x:v>평가ID를 선택하면 해당 평가와 첫 번째 개선조치가 자동 표시됩니다. 추가 조치가 여러 건이면 개선조치대장을 함께 출력하세요.</x:v>
      </x:c>
      <x:c r="K3" s="37" t="str">
        <x:v>평가ID를 선택하면 해당 평가와 첫 번째 개선조치가 자동 표시됩니다. 추가 조치가 여러 건이면 개선조치대장을 함께 출력하세요.</x:v>
      </x:c>
      <x:c r="L3" s="37" t="str">
        <x:v>평가ID를 선택하면 해당 평가와 첫 번째 개선조치가 자동 표시됩니다. 추가 조치가 여러 건이면 개선조치대장을 함께 출력하세요.</x:v>
      </x:c>
      <x:c r="M3" s="37" t="str">
        <x:v>평가ID를 선택하면 해당 평가와 첫 번째 개선조치가 자동 표시됩니다. 추가 조치가 여러 건이면 개선조치대장을 함께 출력하세요.</x:v>
      </x:c>
      <x:c r="N3" s="37" t="str">
        <x:v>평가ID를 선택하면 해당 평가와 첫 번째 개선조치가 자동 표시됩니다. 추가 조치가 여러 건이면 개선조치대장을 함께 출력하세요.</x:v>
      </x:c>
    </x:row>
    <x:row r="4" ht="24" customHeight="1">
      <x:c r="A4" s="59" t="str">
        <x:v>평가ID</x:v>
      </x:c>
      <x:c r="B4" s="59" t="str">
        <x:v>평가ID</x:v>
      </x:c>
      <x:c r="C4" s="64" t="str">
        <x:v>RA-2026-001</x:v>
      </x:c>
      <x:c r="D4" s="64" t="str">
        <x:v>RA-2026-001</x:v>
      </x:c>
      <x:c r="E4" s="68" t="str">
        <x:v>평가일</x:v>
      </x:c>
      <x:c r="F4" s="68" t="str">
        <x:v>평가일</x:v>
      </x:c>
      <x:c r="G4" s="79" t="n">
        <x:f>IFERROR(INDEX('수시평가'!$B$6:$B$105,MATCH($C$4,'수시평가'!$A$6:$A$105,0)),"")</x:f>
        <x:v>46256</x:v>
      </x:c>
      <x:c r="H4" s="73" t="str"/>
      <x:c r="I4" s="68" t="str">
        <x:v>작업ID</x:v>
      </x:c>
      <x:c r="J4" s="68" t="str">
        <x:v>작업ID</x:v>
      </x:c>
      <x:c r="K4" s="73" t="str">
        <x:f>IFERROR(INDEX('수시평가'!$D$6:$D$105,MATCH($C$4,'수시평가'!$A$6:$A$105,0)),"")</x:f>
        <x:v>TASK-001</x:v>
      </x:c>
      <x:c r="L4" s="73" t="str"/>
      <x:c r="M4" s="73" t="str"/>
      <x:c r="N4" s="73" t="str"/>
    </x:row>
    <x:row r="5" ht="24" customHeight="1">
      <x:c r="A5" s="68" t="str">
        <x:v>공정</x:v>
      </x:c>
      <x:c r="B5" s="68" t="str">
        <x:v>공정</x:v>
      </x:c>
      <x:c r="C5" s="73" t="str">
        <x:f>IFERROR(INDEX('수시평가'!$E$6:$E$105,MATCH($C$4,'수시평가'!$A$6:$A$105,0)),"")</x:f>
        <x:v>자재 운반</x:v>
      </x:c>
      <x:c r="D5" s="73" t="str"/>
      <x:c r="E5" s="73" t="str"/>
      <x:c r="F5" s="73" t="str"/>
      <x:c r="G5" s="68" t="str">
        <x:v>장소</x:v>
      </x:c>
      <x:c r="H5" s="68" t="str">
        <x:v>장소</x:v>
      </x:c>
      <x:c r="I5" s="73" t="str">
        <x:f>IFERROR(INDEX('수시평가'!$F$6:$F$105,MATCH($C$4,'수시평가'!$A$6:$A$105,0)),"")</x:f>
        <x:v>자재창고</x:v>
      </x:c>
      <x:c r="J5" s="73" t="str"/>
      <x:c r="K5" s="68" t="str">
        <x:v>작업명</x:v>
      </x:c>
      <x:c r="L5" s="68" t="str">
        <x:v>작업명</x:v>
      </x:c>
      <x:c r="M5" s="73" t="str">
        <x:f>IFERROR(INDEX('수시평가'!$G$6:$G$105,MATCH($C$4,'수시평가'!$A$6:$A$105,0)),"")</x:f>
        <x:v>지게차 자재 운반</x:v>
      </x:c>
      <x:c r="N5" s="73" t="str"/>
    </x:row>
    <x:row r="6" ht="24" customHeight="1"/>
    <x:row r="7" ht="32" customHeight="1">
      <x:c r="A7" s="68" t="str">
        <x:v>변경내용</x:v>
      </x:c>
      <x:c r="B7" s="68" t="str">
        <x:v>변경내용</x:v>
      </x:c>
      <x:c r="C7" s="73" t="str">
        <x:f>IFERROR(INDEX('수시평가'!$H$6:$H$105,MATCH($C$4,'수시평가'!$A$6:$A$105,0)),"")</x:f>
        <x:v>교차로 우회로 폐쇄로 지게차가 보행통로 인접 구간을 통과</x:v>
      </x:c>
      <x:c r="D7" s="73" t="str"/>
      <x:c r="E7" s="73" t="str"/>
      <x:c r="F7" s="73" t="str"/>
      <x:c r="G7" s="73" t="str"/>
      <x:c r="H7" s="73" t="str"/>
      <x:c r="I7" s="73" t="str"/>
      <x:c r="J7" s="73" t="str"/>
      <x:c r="K7" s="73" t="str"/>
      <x:c r="L7" s="73" t="str"/>
      <x:c r="M7" s="73" t="str"/>
      <x:c r="N7" s="73" t="str"/>
    </x:row>
    <x:row r="8" ht="32" customHeight="1">
      <x:c r="A8" s="68" t="str">
        <x:v>변경내용</x:v>
      </x:c>
      <x:c r="B8" s="68" t="str">
        <x:v>변경내용</x:v>
      </x:c>
      <x:c r="C8" s="73" t="str"/>
      <x:c r="D8" s="73" t="str"/>
      <x:c r="E8" s="73" t="str"/>
      <x:c r="F8" s="73" t="str"/>
      <x:c r="G8" s="73" t="str"/>
      <x:c r="H8" s="73" t="str"/>
      <x:c r="I8" s="73" t="str"/>
      <x:c r="J8" s="73" t="str"/>
      <x:c r="K8" s="73" t="str"/>
      <x:c r="L8" s="73" t="str"/>
      <x:c r="M8" s="73" t="str"/>
      <x:c r="N8" s="73" t="str"/>
    </x:row>
    <x:row r="9" ht="32" customHeight="1">
      <x:c r="A9" s="68" t="str">
        <x:v>유해·위험요인</x:v>
      </x:c>
      <x:c r="B9" s="68" t="str">
        <x:v>유해·위험요인</x:v>
      </x:c>
      <x:c r="C9" s="73" t="str">
        <x:f>IFERROR(INDEX('수시평가'!$I$6:$I$105,MATCH($C$4,'수시평가'!$A$6:$A$105,0)),"")</x:f>
        <x:v>지게차 이동경로와 보행동선이 인접하고 교차부 시야가 제한됨</x:v>
      </x:c>
      <x:c r="D9" s="73" t="str"/>
      <x:c r="E9" s="73" t="str"/>
      <x:c r="F9" s="73" t="str"/>
      <x:c r="G9" s="73" t="str"/>
      <x:c r="H9" s="73" t="str"/>
      <x:c r="I9" s="68" t="str">
        <x:v>예상재해</x:v>
      </x:c>
      <x:c r="J9" s="68" t="str">
        <x:v>예상재해</x:v>
      </x:c>
      <x:c r="K9" s="73" t="str">
        <x:f>IFERROR(INDEX('수시평가'!$J$6:$J$105,MATCH($C$4,'수시평가'!$A$6:$A$105,0)),"")</x:f>
        <x:v>충돌·끼임으로 중상 또는 사망</x:v>
      </x:c>
      <x:c r="L9" s="73" t="str"/>
      <x:c r="M9" s="73" t="str"/>
      <x:c r="N9" s="73" t="str"/>
    </x:row>
    <x:row r="10" ht="32" customHeight="1">
      <x:c r="A10" s="68" t="str">
        <x:v>유해·위험요인</x:v>
      </x:c>
      <x:c r="B10" s="68" t="str">
        <x:v>유해·위험요인</x:v>
      </x:c>
      <x:c r="C10" s="73" t="str"/>
      <x:c r="D10" s="73" t="str"/>
      <x:c r="E10" s="73" t="str"/>
      <x:c r="F10" s="73" t="str"/>
      <x:c r="G10" s="73" t="str"/>
      <x:c r="H10" s="73" t="str"/>
      <x:c r="I10" s="68" t="str">
        <x:v>예상재해</x:v>
      </x:c>
      <x:c r="J10" s="68" t="str">
        <x:v>예상재해</x:v>
      </x:c>
      <x:c r="K10" s="73" t="str"/>
      <x:c r="L10" s="73" t="str"/>
      <x:c r="M10" s="73" t="str"/>
      <x:c r="N10" s="73" t="str"/>
    </x:row>
    <x:row r="11" ht="32" customHeight="1">
      <x:c r="A11" s="68" t="str">
        <x:v>현재조치</x:v>
      </x:c>
      <x:c r="B11" s="68" t="str">
        <x:v>현재조치</x:v>
      </x:c>
      <x:c r="C11" s="73" t="str">
        <x:f>IFERROR(INDEX('수시평가'!$K$6:$K$105,MATCH($C$4,'수시평가'!$A$6:$A$105,0)),"")</x:f>
        <x:v>통행 통제와 임시 유도자 배치</x:v>
      </x:c>
      <x:c r="D11" s="73" t="str"/>
      <x:c r="E11" s="73" t="str"/>
      <x:c r="F11" s="73" t="str"/>
      <x:c r="G11" s="73" t="str"/>
      <x:c r="H11" s="73" t="str"/>
      <x:c r="I11" s="68" t="str">
        <x:v>평가방법</x:v>
      </x:c>
      <x:c r="J11" s="68" t="str">
        <x:v>평가방법</x:v>
      </x:c>
      <x:c r="K11" s="73" t="str">
        <x:f>IFERROR(INDEX('수시평가'!$L$6:$L$105,MATCH($C$4,'수시평가'!$A$6:$A$105,0)),"")</x:f>
        <x:v>3단계 판단법</x:v>
      </x:c>
      <x:c r="L11" s="73" t="str"/>
      <x:c r="M11" s="73" t="str"/>
      <x:c r="N11" s="73" t="str"/>
    </x:row>
    <x:row r="12" ht="32" customHeight="1">
      <x:c r="A12" s="68" t="str">
        <x:v>현재조치</x:v>
      </x:c>
      <x:c r="B12" s="68" t="str">
        <x:v>현재조치</x:v>
      </x:c>
      <x:c r="C12" s="73" t="str"/>
      <x:c r="D12" s="73" t="str"/>
      <x:c r="E12" s="73" t="str"/>
      <x:c r="F12" s="73" t="str"/>
      <x:c r="G12" s="73" t="str"/>
      <x:c r="H12" s="73" t="str"/>
      <x:c r="I12" s="68" t="str">
        <x:v>현재위험·허용</x:v>
      </x:c>
      <x:c r="J12" s="68" t="str">
        <x:v>현재위험·허용</x:v>
      </x:c>
      <x:c r="K12" s="73" t="str">
        <x:f>IFERROR(INDEX('수시평가'!$M$6:$M$105,MATCH($C$4,'수시평가'!$A$6:$A$105,0))&amp;" / "&amp;INDEX('수시평가'!$N$6:$N$105,MATCH($C$4,'수시평가'!$A$6:$A$105,0)),"")</x:f>
        <x:v>상 / 허용불가</x:v>
      </x:c>
      <x:c r="L12" s="73" t="str"/>
      <x:c r="M12" s="73" t="str"/>
      <x:c r="N12" s="73" t="str"/>
    </x:row>
    <x:row r="13" ht="24" customHeight="1">
      <x:c r="A13" s="12" t="str">
        <x:v>감소대책 및 개선 후 확인</x:v>
      </x:c>
      <x:c r="B13" s="12" t="str">
        <x:v>감소대책 및 개선 후 확인</x:v>
      </x:c>
      <x:c r="C13" s="12" t="str">
        <x:v>감소대책 및 개선 후 확인</x:v>
      </x:c>
      <x:c r="D13" s="12" t="str">
        <x:v>감소대책 및 개선 후 확인</x:v>
      </x:c>
      <x:c r="E13" s="12" t="str">
        <x:v>감소대책 및 개선 후 확인</x:v>
      </x:c>
      <x:c r="F13" s="12" t="str">
        <x:v>감소대책 및 개선 후 확인</x:v>
      </x:c>
      <x:c r="G13" s="12" t="str">
        <x:v>감소대책 및 개선 후 확인</x:v>
      </x:c>
      <x:c r="H13" s="12" t="str">
        <x:v>감소대책 및 개선 후 확인</x:v>
      </x:c>
      <x:c r="I13" s="12" t="str">
        <x:v>감소대책 및 개선 후 확인</x:v>
      </x:c>
      <x:c r="J13" s="12" t="str">
        <x:v>감소대책 및 개선 후 확인</x:v>
      </x:c>
      <x:c r="K13" s="12" t="str">
        <x:v>감소대책 및 개선 후 확인</x:v>
      </x:c>
      <x:c r="L13" s="12" t="str">
        <x:v>감소대책 및 개선 후 확인</x:v>
      </x:c>
      <x:c r="M13" s="12" t="str">
        <x:v>감소대책 및 개선 후 확인</x:v>
      </x:c>
      <x:c r="N13" s="12" t="str">
        <x:v>감소대책 및 개선 후 확인</x:v>
      </x:c>
    </x:row>
    <x:row r="14" ht="30" customHeight="1">
      <x:c r="A14" s="68" t="str">
        <x:v>추가 감소대책</x:v>
      </x:c>
      <x:c r="B14" s="68" t="str">
        <x:v>추가 감소대책</x:v>
      </x:c>
      <x:c r="C14" s="73" t="str">
        <x:f>IFERROR(INDEX('수시평가'!$O$6:$O$105,MATCH($C$4,'수시평가'!$A$6:$A$105,0)),"")</x:f>
        <x:v>우회 보행통로 확보, 교차부 방호울·정지선·반사경 설치</x:v>
      </x:c>
      <x:c r="D14" s="73" t="str"/>
      <x:c r="E14" s="73" t="str"/>
      <x:c r="F14" s="73" t="str"/>
      <x:c r="G14" s="73" t="str"/>
      <x:c r="H14" s="73" t="str"/>
      <x:c r="I14" s="73" t="str"/>
      <x:c r="J14" s="73" t="str"/>
      <x:c r="K14" s="68" t="str">
        <x:v>우선순위</x:v>
      </x:c>
      <x:c r="L14" s="68" t="str">
        <x:v>우선순위</x:v>
      </x:c>
      <x:c r="M14" s="73" t="str">
        <x:f>IFERROR(INDEX('수시평가'!$P$6:$P$105,MATCH($C$4,'수시평가'!$A$6:$A$105,0)),"")</x:f>
        <x:v>공학적 조치</x:v>
      </x:c>
      <x:c r="N14" s="73" t="str"/>
    </x:row>
    <x:row r="15" ht="30" customHeight="1">
      <x:c r="A15" s="68" t="str">
        <x:v>추가 감소대책</x:v>
      </x:c>
      <x:c r="B15" s="68" t="str">
        <x:v>추가 감소대책</x:v>
      </x:c>
      <x:c r="C15" s="73" t="str"/>
      <x:c r="D15" s="73" t="str"/>
      <x:c r="E15" s="73" t="str"/>
      <x:c r="F15" s="73" t="str"/>
      <x:c r="G15" s="73" t="str"/>
      <x:c r="H15" s="73" t="str"/>
      <x:c r="I15" s="73" t="str"/>
      <x:c r="J15" s="73" t="str"/>
      <x:c r="K15" s="68" t="str">
        <x:v>개선 후 위험</x:v>
      </x:c>
      <x:c r="L15" s="68" t="str">
        <x:v>개선 후 위험</x:v>
      </x:c>
      <x:c r="M15" s="73" t="str">
        <x:f>IFERROR(INDEX('수시평가'!$Q$6:$Q$105,MATCH($C$4,'수시평가'!$A$6:$A$105,0)),"")</x:f>
        <x:v>중</x:v>
      </x:c>
      <x:c r="N15" s="73" t="str"/>
    </x:row>
    <x:row r="16" ht="30" customHeight="1">
      <x:c r="A16" s="68" t="str">
        <x:v>추가 감소대책</x:v>
      </x:c>
      <x:c r="B16" s="68" t="str">
        <x:v>추가 감소대책</x:v>
      </x:c>
      <x:c r="C16" s="73" t="str"/>
      <x:c r="D16" s="73" t="str"/>
      <x:c r="E16" s="73" t="str"/>
      <x:c r="F16" s="73" t="str"/>
      <x:c r="G16" s="73" t="str"/>
      <x:c r="H16" s="73" t="str"/>
      <x:c r="I16" s="73" t="str"/>
      <x:c r="J16" s="73" t="str"/>
      <x:c r="K16" s="68" t="str">
        <x:v>담당·기한</x:v>
      </x:c>
      <x:c r="L16" s="68" t="str">
        <x:v>담당·기한</x:v>
      </x:c>
      <x:c r="M16" s="73" t="str">
        <x:f>IFERROR(INDEX('수시평가'!$S$6:$S$105,MATCH($C$4,'수시평가'!$A$6:$A$105,0))&amp;" / "&amp;TEXT(INDEX('수시평가'!$T$6:$T$105,MATCH($C$4,'수시평가'!$A$6:$A$105,0)),"yyyy-mm-dd"),"")</x:f>
        <x:v>시설담당 / 2026-08-29</x:v>
      </x:c>
      <x:c r="N16" s="73" t="str"/>
    </x:row>
    <x:row r="17" ht="30" customHeight="1"/>
    <x:row r="18" ht="30" customHeight="1">
      <x:c r="A18" s="68" t="str">
        <x:v>근로자의견</x:v>
      </x:c>
      <x:c r="B18" s="68" t="str">
        <x:v>근로자의견</x:v>
      </x:c>
      <x:c r="C18" s="73" t="str">
        <x:f>IFERROR(INDEX('수시평가'!$U$6:$U$105,MATCH($C$4,'수시평가'!$A$6:$A$105,0)),"")</x:f>
        <x:v>운전자와 보행자는 교차부 정지선과 유도자 신호가 필요하다고 제안</x:v>
      </x:c>
      <x:c r="D18" s="73" t="str"/>
      <x:c r="E18" s="73" t="str"/>
      <x:c r="F18" s="73" t="str"/>
      <x:c r="G18" s="73" t="str"/>
      <x:c r="H18" s="73" t="str"/>
      <x:c r="I18" s="73" t="str"/>
      <x:c r="J18" s="73" t="str"/>
      <x:c r="K18" s="73" t="str"/>
      <x:c r="L18" s="73" t="str"/>
      <x:c r="M18" s="73" t="str"/>
      <x:c r="N18" s="73" t="str"/>
    </x:row>
    <x:row r="19" ht="30" customHeight="1">
      <x:c r="A19" s="68" t="str">
        <x:v>근로자의견</x:v>
      </x:c>
      <x:c r="B19" s="68" t="str">
        <x:v>근로자의견</x:v>
      </x:c>
      <x:c r="C19" s="73" t="str"/>
      <x:c r="D19" s="73" t="str"/>
      <x:c r="E19" s="73" t="str"/>
      <x:c r="F19" s="73" t="str"/>
      <x:c r="G19" s="73" t="str"/>
      <x:c r="H19" s="73" t="str"/>
      <x:c r="I19" s="73" t="str"/>
      <x:c r="J19" s="73" t="str"/>
      <x:c r="K19" s="73" t="str"/>
      <x:c r="L19" s="73" t="str"/>
      <x:c r="M19" s="73" t="str"/>
      <x:c r="N19" s="73" t="str"/>
    </x:row>
    <x:row r="20" ht="24" customHeight="1">
      <x:c r="A20" s="12" t="str">
        <x:v>개선조치 종결 확인</x:v>
      </x:c>
      <x:c r="B20" s="12" t="str">
        <x:v>개선조치 종결 확인</x:v>
      </x:c>
      <x:c r="C20" s="12" t="str">
        <x:v>개선조치 종결 확인</x:v>
      </x:c>
      <x:c r="D20" s="12" t="str">
        <x:v>개선조치 종결 확인</x:v>
      </x:c>
      <x:c r="E20" s="12" t="str">
        <x:v>개선조치 종결 확인</x:v>
      </x:c>
      <x:c r="F20" s="12" t="str">
        <x:v>개선조치 종결 확인</x:v>
      </x:c>
      <x:c r="G20" s="12" t="str">
        <x:v>개선조치 종결 확인</x:v>
      </x:c>
      <x:c r="H20" s="12" t="str">
        <x:v>개선조치 종결 확인</x:v>
      </x:c>
      <x:c r="I20" s="12" t="str">
        <x:v>개선조치 종결 확인</x:v>
      </x:c>
      <x:c r="J20" s="12" t="str">
        <x:v>개선조치 종결 확인</x:v>
      </x:c>
      <x:c r="K20" s="12" t="str">
        <x:v>개선조치 종결 확인</x:v>
      </x:c>
      <x:c r="L20" s="12" t="str">
        <x:v>개선조치 종결 확인</x:v>
      </x:c>
      <x:c r="M20" s="12" t="str">
        <x:v>개선조치 종결 확인</x:v>
      </x:c>
      <x:c r="N20" s="12" t="str">
        <x:v>개선조치 종결 확인</x:v>
      </x:c>
    </x:row>
    <x:row r="21" ht="24" customHeight="1">
      <x:c r="A21" s="68" t="str">
        <x:v>조치ID</x:v>
      </x:c>
      <x:c r="B21" s="68" t="str">
        <x:v>조치ID</x:v>
      </x:c>
      <x:c r="C21" s="73" t="str">
        <x:f>IFERROR(INDEX('개선조치대장'!$A$6:$A$105,MATCH($C$4,'개선조치대장'!$B$6:$B$105,0)),"")</x:f>
        <x:v>ACT-2026-001</x:v>
      </x:c>
      <x:c r="D21" s="73" t="str"/>
      <x:c r="E21" s="68" t="str">
        <x:v>종결상태</x:v>
      </x:c>
      <x:c r="F21" s="68" t="str">
        <x:v>종결상태</x:v>
      </x:c>
      <x:c r="G21" s="73" t="str">
        <x:f>IFERROR(INDEX('개선조치대장'!$R$6:$R$105,MATCH($C$4,'개선조치대장'!$B$6:$B$105,0)),"")</x:f>
        <x:v>진행중</x:v>
      </x:c>
      <x:c r="H21" s="73" t="str"/>
      <x:c r="I21" s="68" t="str">
        <x:v>잔여위험</x:v>
      </x:c>
      <x:c r="J21" s="68" t="str">
        <x:v>잔여위험</x:v>
      </x:c>
      <x:c r="K21" s="73" t="str">
        <x:f>IFERROR(INDEX('개선조치대장'!$N$6:$N$105,MATCH($C$4,'개선조치대장'!$B$6:$B$105,0)),"")</x:f>
      </x:c>
      <x:c r="L21" s="73" t="str"/>
      <x:c r="M21" s="73" t="str"/>
      <x:c r="N21" s="73" t="str"/>
    </x:row>
    <x:row r="22" ht="30" customHeight="1">
      <x:c r="A22" s="68" t="str">
        <x:v>효과·증빙 확인</x:v>
      </x:c>
      <x:c r="B22" s="68" t="str">
        <x:v>효과·증빙 확인</x:v>
      </x:c>
      <x:c r="C22" s="73" t="str">
        <x:f>IFERROR(INDEX('개선조치대장'!$K$6:$K$105,MATCH($C$4,'개선조치대장'!$B$6:$B$105,0)),"")</x:f>
        <x:v>현장사진·설치 위치·작동 상태를 함께 확인</x:v>
      </x:c>
      <x:c r="D22" s="73" t="str"/>
      <x:c r="E22" s="73" t="str"/>
      <x:c r="F22" s="73" t="str"/>
      <x:c r="G22" s="73" t="str"/>
      <x:c r="H22" s="73" t="str"/>
      <x:c r="I22" s="68" t="str">
        <x:v>후속조치</x:v>
      </x:c>
      <x:c r="J22" s="68" t="str">
        <x:v>후속조치</x:v>
      </x:c>
      <x:c r="K22" s="73" t="str">
        <x:f>IFERROR(INDEX('개선조치대장'!$P$6:$P$105,MATCH($C$4,'개선조치대장'!$B$6:$B$105,0)),"")</x:f>
      </x:c>
      <x:c r="L22" s="73" t="str"/>
      <x:c r="M22" s="73" t="str"/>
      <x:c r="N22" s="73" t="str"/>
    </x:row>
    <x:row r="23" ht="30" customHeight="1">
      <x:c r="A23" s="68" t="str">
        <x:v>효과·증빙 확인</x:v>
      </x:c>
      <x:c r="B23" s="68" t="str">
        <x:v>효과·증빙 확인</x:v>
      </x:c>
      <x:c r="C23" s="73" t="str"/>
      <x:c r="D23" s="73" t="str"/>
      <x:c r="E23" s="73" t="str"/>
      <x:c r="F23" s="73" t="str"/>
      <x:c r="G23" s="73" t="str"/>
      <x:c r="H23" s="73" t="str"/>
      <x:c r="I23" s="68" t="str">
        <x:v>후속조치</x:v>
      </x:c>
      <x:c r="J23" s="68" t="str">
        <x:v>후속조치</x:v>
      </x:c>
      <x:c r="K23" s="73" t="str"/>
      <x:c r="L23" s="73" t="str"/>
      <x:c r="M23" s="73" t="str"/>
      <x:c r="N23" s="73" t="str"/>
    </x:row>
    <x:row r="24" ht="24" customHeight="1"/>
    <x:row r="25" ht="24" customHeight="1">
      <x:c r="A25" s="78" t="str">
        <x:v>작업 재개 전 확인: 임시조치 유지 · 허용 불가능한 위험 개선 · 담당자 승인 · 해당 근로자 재공유</x:v>
      </x:c>
      <x:c r="B25" s="78" t="str">
        <x:v>작업 재개 전 확인: 임시조치 유지 · 허용 불가능한 위험 개선 · 담당자 승인 · 해당 근로자 재공유</x:v>
      </x:c>
      <x:c r="C25" s="78" t="str">
        <x:v>작업 재개 전 확인: 임시조치 유지 · 허용 불가능한 위험 개선 · 담당자 승인 · 해당 근로자 재공유</x:v>
      </x:c>
      <x:c r="D25" s="78" t="str">
        <x:v>작업 재개 전 확인: 임시조치 유지 · 허용 불가능한 위험 개선 · 담당자 승인 · 해당 근로자 재공유</x:v>
      </x:c>
      <x:c r="E25" s="78" t="str">
        <x:v>작업 재개 전 확인: 임시조치 유지 · 허용 불가능한 위험 개선 · 담당자 승인 · 해당 근로자 재공유</x:v>
      </x:c>
      <x:c r="F25" s="78" t="str">
        <x:v>작업 재개 전 확인: 임시조치 유지 · 허용 불가능한 위험 개선 · 담당자 승인 · 해당 근로자 재공유</x:v>
      </x:c>
      <x:c r="G25" s="78" t="str">
        <x:v>작업 재개 전 확인: 임시조치 유지 · 허용 불가능한 위험 개선 · 담당자 승인 · 해당 근로자 재공유</x:v>
      </x:c>
      <x:c r="H25" s="78" t="str">
        <x:v>작업 재개 전 확인: 임시조치 유지 · 허용 불가능한 위험 개선 · 담당자 승인 · 해당 근로자 재공유</x:v>
      </x:c>
      <x:c r="I25" s="78" t="str">
        <x:v>작업 재개 전 확인: 임시조치 유지 · 허용 불가능한 위험 개선 · 담당자 승인 · 해당 근로자 재공유</x:v>
      </x:c>
      <x:c r="J25" s="78" t="str">
        <x:v>작업 재개 전 확인: 임시조치 유지 · 허용 불가능한 위험 개선 · 담당자 승인 · 해당 근로자 재공유</x:v>
      </x:c>
      <x:c r="K25" s="78" t="str">
        <x:v>작업 재개 전 확인: 임시조치 유지 · 허용 불가능한 위험 개선 · 담당자 승인 · 해당 근로자 재공유</x:v>
      </x:c>
      <x:c r="L25" s="78" t="str">
        <x:v>작업 재개 전 확인: 임시조치 유지 · 허용 불가능한 위험 개선 · 담당자 승인 · 해당 근로자 재공유</x:v>
      </x:c>
      <x:c r="M25" s="78" t="str">
        <x:v>작업 재개 전 확인: 임시조치 유지 · 허용 불가능한 위험 개선 · 담당자 승인 · 해당 근로자 재공유</x:v>
      </x:c>
      <x:c r="N25" s="78" t="str">
        <x:v>작업 재개 전 확인: 임시조치 유지 · 허용 불가능한 위험 개선 · 담당자 승인 · 해당 근로자 재공유</x:v>
      </x:c>
    </x:row>
    <x:row r="26" ht="24" customHeight="1">
      <x:c r="A26" s="78" t="str">
        <x:v>작업 재개 전 확인: 임시조치 유지 · 허용 불가능한 위험 개선 · 담당자 승인 · 해당 근로자 재공유</x:v>
      </x:c>
      <x:c r="B26" s="78" t="str">
        <x:v>작업 재개 전 확인: 임시조치 유지 · 허용 불가능한 위험 개선 · 담당자 승인 · 해당 근로자 재공유</x:v>
      </x:c>
      <x:c r="C26" s="78" t="str">
        <x:v>작업 재개 전 확인: 임시조치 유지 · 허용 불가능한 위험 개선 · 담당자 승인 · 해당 근로자 재공유</x:v>
      </x:c>
      <x:c r="D26" s="78" t="str">
        <x:v>작업 재개 전 확인: 임시조치 유지 · 허용 불가능한 위험 개선 · 담당자 승인 · 해당 근로자 재공유</x:v>
      </x:c>
      <x:c r="E26" s="78" t="str">
        <x:v>작업 재개 전 확인: 임시조치 유지 · 허용 불가능한 위험 개선 · 담당자 승인 · 해당 근로자 재공유</x:v>
      </x:c>
      <x:c r="F26" s="78" t="str">
        <x:v>작업 재개 전 확인: 임시조치 유지 · 허용 불가능한 위험 개선 · 담당자 승인 · 해당 근로자 재공유</x:v>
      </x:c>
      <x:c r="G26" s="78" t="str">
        <x:v>작업 재개 전 확인: 임시조치 유지 · 허용 불가능한 위험 개선 · 담당자 승인 · 해당 근로자 재공유</x:v>
      </x:c>
      <x:c r="H26" s="78" t="str">
        <x:v>작업 재개 전 확인: 임시조치 유지 · 허용 불가능한 위험 개선 · 담당자 승인 · 해당 근로자 재공유</x:v>
      </x:c>
      <x:c r="I26" s="78" t="str">
        <x:v>작업 재개 전 확인: 임시조치 유지 · 허용 불가능한 위험 개선 · 담당자 승인 · 해당 근로자 재공유</x:v>
      </x:c>
      <x:c r="J26" s="78" t="str">
        <x:v>작업 재개 전 확인: 임시조치 유지 · 허용 불가능한 위험 개선 · 담당자 승인 · 해당 근로자 재공유</x:v>
      </x:c>
      <x:c r="K26" s="78" t="str">
        <x:v>작업 재개 전 확인: 임시조치 유지 · 허용 불가능한 위험 개선 · 담당자 승인 · 해당 근로자 재공유</x:v>
      </x:c>
      <x:c r="L26" s="78" t="str">
        <x:v>작업 재개 전 확인: 임시조치 유지 · 허용 불가능한 위험 개선 · 담당자 승인 · 해당 근로자 재공유</x:v>
      </x:c>
      <x:c r="M26" s="78" t="str">
        <x:v>작업 재개 전 확인: 임시조치 유지 · 허용 불가능한 위험 개선 · 담당자 승인 · 해당 근로자 재공유</x:v>
      </x:c>
      <x:c r="N26" s="78" t="str">
        <x:v>작업 재개 전 확인: 임시조치 유지 · 허용 불가능한 위험 개선 · 담당자 승인 · 해당 근로자 재공유</x:v>
      </x:c>
    </x:row>
  </x:sheetData>
  <x:mergeCells>
    <x:mergeCell ref="A1:N2"/>
    <x:mergeCell ref="A3:N3"/>
    <x:mergeCell ref="A4:B4"/>
    <x:mergeCell ref="C4:D4"/>
    <x:mergeCell ref="E4:F4"/>
    <x:mergeCell ref="G4:H4"/>
    <x:mergeCell ref="I4:J4"/>
    <x:mergeCell ref="K4:N4"/>
    <x:mergeCell ref="A5:B5"/>
    <x:mergeCell ref="C5:F5"/>
    <x:mergeCell ref="G5:H5"/>
    <x:mergeCell ref="I5:J5"/>
    <x:mergeCell ref="K5:L5"/>
    <x:mergeCell ref="M5:N5"/>
    <x:mergeCell ref="A7:B8"/>
    <x:mergeCell ref="C7:N8"/>
    <x:mergeCell ref="A9:B10"/>
    <x:mergeCell ref="C9:H10"/>
    <x:mergeCell ref="I9:J10"/>
    <x:mergeCell ref="K9:N10"/>
    <x:mergeCell ref="A11:B12"/>
    <x:mergeCell ref="C11:H12"/>
    <x:mergeCell ref="I11:J11"/>
    <x:mergeCell ref="K11:N11"/>
    <x:mergeCell ref="I12:J12"/>
    <x:mergeCell ref="K12:N12"/>
    <x:mergeCell ref="A14:B16"/>
    <x:mergeCell ref="C14:J16"/>
    <x:mergeCell ref="K14:L14"/>
    <x:mergeCell ref="M14:N14"/>
    <x:mergeCell ref="K15:L15"/>
    <x:mergeCell ref="M15:N15"/>
    <x:mergeCell ref="K16:L16"/>
    <x:mergeCell ref="M16:N16"/>
    <x:mergeCell ref="A18:B19"/>
    <x:mergeCell ref="C18:N19"/>
    <x:mergeCell ref="A21:B21"/>
    <x:mergeCell ref="C21:D21"/>
    <x:mergeCell ref="E21:F21"/>
    <x:mergeCell ref="G21:H21"/>
    <x:mergeCell ref="I21:J21"/>
    <x:mergeCell ref="K21:N21"/>
    <x:mergeCell ref="A22:B23"/>
    <x:mergeCell ref="C22:H23"/>
    <x:mergeCell ref="I22:J23"/>
    <x:mergeCell ref="K22:N23"/>
    <x:mergeCell ref="A13:N13"/>
    <x:mergeCell ref="A20:N20"/>
    <x:mergeCell ref="A25:N26"/>
  </x:mergeCells>
  <x:dataValidations count="1">
    <x:dataValidation type="list" sqref="C4">
      <x:formula1>'수시평가'!$A$6:$A$105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1"/>
</x:worksheet>
</file>

<file path=xl/worksheets/sheet8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4" hidden="0" customWidth="1"/>
    <x:col min="4" max="4" width="21" hidden="0" customWidth="1"/>
    <x:col min="5" max="5" width="4" hidden="0" customWidth="1"/>
    <x:col min="6" max="6" width="22" hidden="0" customWidth="1"/>
    <x:col min="7" max="7" width="4" hidden="0" customWidth="1"/>
    <x:col min="8" max="8" width="21" hidden="0" customWidth="1"/>
    <x:col min="9" max="9" width="4" hidden="0" customWidth="1"/>
    <x:col min="10" max="10" width="14" hidden="0" customWidth="1"/>
    <x:col min="11" max="11" width="28" hidden="0" customWidth="1"/>
  </x:cols>
  <x:sheetData>
    <x:row r="1" ht="24" customHeight="1">
      <x:c r="A1" s="4" t="str">
        <x:v>기준·선택항목</x:v>
      </x:c>
      <x:c r="B1" s="4" t="str">
        <x:v>기준·선택항목</x:v>
      </x:c>
      <x:c r="C1" s="4" t="str">
        <x:v>기준·선택항목</x:v>
      </x:c>
      <x:c r="D1" s="4" t="str">
        <x:v>기준·선택항목</x:v>
      </x:c>
      <x:c r="E1" s="4" t="str">
        <x:v>기준·선택항목</x:v>
      </x:c>
      <x:c r="F1" s="4" t="str">
        <x:v>기준·선택항목</x:v>
      </x:c>
      <x:c r="G1" s="4" t="str">
        <x:v>기준·선택항목</x:v>
      </x:c>
      <x:c r="H1" s="4" t="str">
        <x:v>기준·선택항목</x:v>
      </x:c>
      <x:c r="I1" s="4" t="str">
        <x:v>기준·선택항목</x:v>
      </x:c>
      <x:c r="J1" s="4" t="str">
        <x:v>기준·선택항목</x:v>
      </x:c>
      <x:c r="K1" s="4" t="str">
        <x:v>기준·선택항목</x:v>
      </x:c>
    </x:row>
    <x:row r="2" ht="24" customHeight="1">
      <x:c r="A2" s="4" t="str">
        <x:v>기준·선택항목</x:v>
      </x:c>
      <x:c r="B2" s="4" t="str">
        <x:v>기준·선택항목</x:v>
      </x:c>
      <x:c r="C2" s="4" t="str">
        <x:v>기준·선택항목</x:v>
      </x:c>
      <x:c r="D2" s="4" t="str">
        <x:v>기준·선택항목</x:v>
      </x:c>
      <x:c r="E2" s="4" t="str">
        <x:v>기준·선택항목</x:v>
      </x:c>
      <x:c r="F2" s="4" t="str">
        <x:v>기준·선택항목</x:v>
      </x:c>
      <x:c r="G2" s="4" t="str">
        <x:v>기준·선택항목</x:v>
      </x:c>
      <x:c r="H2" s="4" t="str">
        <x:v>기준·선택항목</x:v>
      </x:c>
      <x:c r="I2" s="4" t="str">
        <x:v>기준·선택항목</x:v>
      </x:c>
      <x:c r="J2" s="4" t="str">
        <x:v>기준·선택항목</x:v>
      </x:c>
      <x:c r="K2" s="4" t="str">
        <x:v>기준·선택항목</x:v>
      </x:c>
    </x:row>
    <x:row r="3" ht="24" customHeight="1">
      <x:c r="A3" s="18" t="str">
        <x:v>위험성</x:v>
      </x:c>
      <x:c r="B3" s="18" t="str">
        <x:v>허용 판단</x:v>
      </x:c>
      <x:c r="D3" s="18" t="str">
        <x:v>변경유형</x:v>
      </x:c>
      <x:c r="F3" s="18" t="str">
        <x:v>평가방법</x:v>
      </x:c>
      <x:c r="H3" s="18" t="str">
        <x:v>대책 우선순위</x:v>
      </x:c>
      <x:c r="J3" s="18" t="str">
        <x:v>색상</x:v>
      </x:c>
      <x:c r="K3" s="18" t="str">
        <x:v>의미</x:v>
      </x:c>
    </x:row>
    <x:row r="4" ht="24" customHeight="1">
      <x:c r="A4" s="80" t="str">
        <x:v>상</x:v>
      </x:c>
      <x:c r="B4" s="80" t="str">
        <x:v>허용불가</x:v>
      </x:c>
      <x:c r="D4" s="22" t="str">
        <x:v>인원·조직</x:v>
      </x:c>
      <x:c r="F4" s="22" t="str">
        <x:v>빈도·강도법</x:v>
      </x:c>
      <x:c r="H4" s="22" t="str">
        <x:v>제거·대체</x:v>
      </x:c>
      <x:c r="J4" s="22" t="str">
        <x:v>노란색</x:v>
      </x:c>
      <x:c r="K4" s="22" t="str">
        <x:v>직접 입력</x:v>
      </x:c>
    </x:row>
    <x:row r="5" ht="24" customHeight="1">
      <x:c r="A5" s="80" t="str">
        <x:v>중</x:v>
      </x:c>
      <x:c r="B5" s="80" t="str">
        <x:v>재검토</x:v>
      </x:c>
      <x:c r="D5" s="22" t="str">
        <x:v>기계·설비</x:v>
      </x:c>
      <x:c r="F5" s="22" t="str">
        <x:v>3단계 판단법</x:v>
      </x:c>
      <x:c r="H5" s="22" t="str">
        <x:v>공학적 조치</x:v>
      </x:c>
      <x:c r="J5" s="22" t="str">
        <x:v>연한 파랑</x:v>
      </x:c>
      <x:c r="K5" s="22" t="str">
        <x:v>다른 시트 또는 수식 연결</x:v>
      </x:c>
    </x:row>
    <x:row r="6" ht="24" customHeight="1">
      <x:c r="A6" s="80" t="str">
        <x:v>하</x:v>
      </x:c>
      <x:c r="B6" s="80" t="str">
        <x:v>허용가능</x:v>
      </x:c>
      <x:c r="D6" s="22" t="str">
        <x:v>원재료·화학물질</x:v>
      </x:c>
      <x:c r="F6" s="22" t="str">
        <x:v>체크리스트법</x:v>
      </x:c>
      <x:c r="H6" s="22" t="str">
        <x:v>관리적 조치</x:v>
      </x:c>
      <x:c r="J6" s="22" t="str">
        <x:v>남색</x:v>
      </x:c>
      <x:c r="K6" s="22" t="str">
        <x:v>제목·구조</x:v>
      </x:c>
    </x:row>
    <x:row r="7" ht="24" customHeight="1">
      <x:c r="D7" s="22" t="str">
        <x:v>방법·절차</x:v>
      </x:c>
      <x:c r="F7" s="22" t="str">
        <x:v>핵심요인 기술법</x:v>
      </x:c>
      <x:c r="H7" s="22" t="str">
        <x:v>개인보호구</x:v>
      </x:c>
      <x:c r="J7" s="22" t="str">
        <x:v>연한 갈색</x:v>
      </x:c>
      <x:c r="K7" s="22" t="str">
        <x:v>확인 필요 또는 주의</x:v>
      </x:c>
    </x:row>
    <x:row r="8" ht="24" customHeight="1">
      <x:c r="D8" s="22" t="str">
        <x:v>환경·장소</x:v>
      </x:c>
      <x:c r="J8" s="22" t="str">
        <x:v>흰색</x:v>
      </x:c>
      <x:c r="K8" s="22" t="str">
        <x:v>설명·출력</x:v>
      </x:c>
    </x:row>
    <x:row r="9" ht="24" customHeight="1">
      <x:c r="D9" s="22" t="str">
        <x:v>도급·일정</x:v>
      </x:c>
    </x:row>
    <x:row r="10" ht="24" customHeight="1">
      <x:c r="D10" s="22" t="str">
        <x:v>사고·아차사고</x:v>
      </x:c>
    </x:row>
    <x:row r="11" ht="24" customHeight="1">
      <x:c r="D11" s="22" t="str">
        <x:v>기타</x:v>
      </x:c>
    </x:row>
    <x:row r="12" ht="30" customHeight="1">
      <x:c r="A12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B12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C12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D12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E12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F12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G12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H12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I12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J12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K12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</x:row>
    <x:row r="13" ht="30" customHeight="1">
      <x:c r="A13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B13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C13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D13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E13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F13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G13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H13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I13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J13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K13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</x:row>
    <x:row r="14" ht="30" customHeight="1">
      <x:c r="A14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B14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C14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D14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E14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F14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G14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H14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I14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J14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K14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</x:row>
    <x:row r="15" ht="30" customHeight="1">
      <x:c r="A15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B15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C15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D15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E15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F15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G15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H15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I15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J15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  <x:c r="K15" s="84" t="str">
        <x:v>사업장 적용 전 ‘상·중·하’의 판단기준과 허용 여부를 안전보건관계자·관리감독자·해당 작업 근로자가 함께 정하세요. 이 예시 구간은 법에서 일률적으로 정한 점수표가 아닙니다. 평가방법별 세부 계산은 자료실의 방법별 양식을 사용하고 이 통합대장에는 최종 판단을 기록합니다.</x:v>
      </x:c>
    </x:row>
    <x:row r="16" ht="24" customHeight="1"/>
    <x:row r="17" ht="24" customHeight="1"/>
    <x:row r="18" ht="24" customHeight="1"/>
  </x:sheetData>
  <x:mergeCells>
    <x:mergeCell ref="A1:K2"/>
    <x:mergeCell ref="A12:K15"/>
  </x:mergeCells>
  <x:printOptions horizontalCentered="1"/>
  <x:pageMargins left="0.25" right="0.25" top="0.35" bottom="0.35" header="0.15" footer="0.15"/>
  <x:pageSetup paperSize="9" orientation="landscape" fitToWidth="1" fitToHeight="1"/>
</x:worksheet>
</file>